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029"/>
  <workbookPr filterPrivacy="1"/>
  <xr:revisionPtr revIDLastSave="0" documentId="13_ncr:1_{63DDC556-0D21-49D6-91A0-BEAE25704448}" xr6:coauthVersionLast="28" xr6:coauthVersionMax="28" xr10:uidLastSave="{00000000-0000-0000-0000-000000000000}"/>
  <bookViews>
    <workbookView xWindow="0" yWindow="0" windowWidth="20400" windowHeight="7530" xr2:uid="{00000000-000D-0000-FFFF-FFFF00000000}"/>
  </bookViews>
  <sheets>
    <sheet name="Arkusz1" sheetId="1" r:id="rId1"/>
  </sheets>
  <calcPr calcId="171027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39" i="1" l="1"/>
  <c r="F8" i="1" l="1"/>
  <c r="H8" i="1" s="1"/>
  <c r="F9" i="1"/>
  <c r="H9" i="1" s="1"/>
  <c r="D10" i="1"/>
  <c r="F10" i="1"/>
  <c r="H10" i="1" s="1"/>
  <c r="F11" i="1"/>
  <c r="H11" i="1"/>
  <c r="E16" i="1"/>
  <c r="F16" i="1" s="1"/>
  <c r="F17" i="1"/>
  <c r="H17" i="1" s="1"/>
  <c r="D18" i="1"/>
  <c r="F18" i="1" s="1"/>
  <c r="H18" i="1" s="1"/>
  <c r="F19" i="1"/>
  <c r="H19" i="1"/>
  <c r="F25" i="1"/>
  <c r="H25" i="1" s="1"/>
  <c r="F26" i="1"/>
  <c r="H26" i="1" s="1"/>
  <c r="D27" i="1"/>
  <c r="F27" i="1"/>
  <c r="I27" i="1" s="1"/>
  <c r="H27" i="1"/>
  <c r="F28" i="1"/>
  <c r="H28" i="1" s="1"/>
  <c r="I28" i="1" s="1"/>
  <c r="F31" i="1"/>
  <c r="I31" i="1" s="1"/>
  <c r="I35" i="1" s="1"/>
  <c r="F32" i="1"/>
  <c r="I32" i="1" s="1"/>
  <c r="F33" i="1"/>
  <c r="I33" i="1" s="1"/>
  <c r="F34" i="1"/>
  <c r="I34" i="1" s="1"/>
  <c r="E40" i="1"/>
  <c r="F40" i="1"/>
  <c r="H40" i="1" s="1"/>
  <c r="F41" i="1"/>
  <c r="H41" i="1" s="1"/>
  <c r="I41" i="1" s="1"/>
  <c r="D42" i="1"/>
  <c r="F42" i="1" s="1"/>
  <c r="F43" i="1"/>
  <c r="H43" i="1" s="1"/>
  <c r="F48" i="1"/>
  <c r="I48" i="1"/>
  <c r="I52" i="1" s="1"/>
  <c r="F49" i="1"/>
  <c r="I49" i="1"/>
  <c r="F50" i="1"/>
  <c r="I50" i="1"/>
  <c r="F51" i="1"/>
  <c r="I51" i="1"/>
  <c r="F56" i="1"/>
  <c r="I56" i="1" s="1"/>
  <c r="F57" i="1"/>
  <c r="I57" i="1" s="1"/>
  <c r="F58" i="1"/>
  <c r="I58" i="1" s="1"/>
  <c r="F59" i="1"/>
  <c r="I59" i="1" s="1"/>
  <c r="F63" i="1"/>
  <c r="H63" i="1"/>
  <c r="F64" i="1"/>
  <c r="H64" i="1" s="1"/>
  <c r="I64" i="1" s="1"/>
  <c r="D65" i="1"/>
  <c r="F65" i="1"/>
  <c r="H65" i="1" s="1"/>
  <c r="I65" i="1" s="1"/>
  <c r="C66" i="1"/>
  <c r="F66" i="1"/>
  <c r="H66" i="1" s="1"/>
  <c r="I66" i="1" s="1"/>
  <c r="E71" i="1"/>
  <c r="F71" i="1" s="1"/>
  <c r="H71" i="1" s="1"/>
  <c r="F72" i="1"/>
  <c r="H72" i="1" s="1"/>
  <c r="D73" i="1"/>
  <c r="F73" i="1" s="1"/>
  <c r="C74" i="1"/>
  <c r="F74" i="1" s="1"/>
  <c r="H74" i="1" s="1"/>
  <c r="D74" i="1"/>
  <c r="F79" i="1"/>
  <c r="H79" i="1"/>
  <c r="I79" i="1" s="1"/>
  <c r="F80" i="1"/>
  <c r="H80" i="1" s="1"/>
  <c r="D81" i="1"/>
  <c r="F81" i="1"/>
  <c r="H81" i="1" s="1"/>
  <c r="C82" i="1"/>
  <c r="D82" i="1"/>
  <c r="F82" i="1" s="1"/>
  <c r="F87" i="1"/>
  <c r="F88" i="1"/>
  <c r="H88" i="1" s="1"/>
  <c r="I88" i="1" s="1"/>
  <c r="D89" i="1"/>
  <c r="F89" i="1"/>
  <c r="H89" i="1" s="1"/>
  <c r="I89" i="1" s="1"/>
  <c r="C90" i="1"/>
  <c r="F90" i="1" s="1"/>
  <c r="D90" i="1"/>
  <c r="F95" i="1"/>
  <c r="H95" i="1" s="1"/>
  <c r="F96" i="1"/>
  <c r="H96" i="1" s="1"/>
  <c r="I96" i="1" s="1"/>
  <c r="D97" i="1"/>
  <c r="F97" i="1" s="1"/>
  <c r="C98" i="1"/>
  <c r="D98" i="1"/>
  <c r="F98" i="1"/>
  <c r="H98" i="1" s="1"/>
  <c r="F103" i="1"/>
  <c r="I103" i="1"/>
  <c r="F104" i="1"/>
  <c r="I104" i="1"/>
  <c r="I107" i="1" s="1"/>
  <c r="D105" i="1"/>
  <c r="F105" i="1"/>
  <c r="I105" i="1" s="1"/>
  <c r="F106" i="1"/>
  <c r="I106" i="1" s="1"/>
  <c r="F111" i="1"/>
  <c r="I111" i="1"/>
  <c r="F112" i="1"/>
  <c r="I112" i="1"/>
  <c r="F113" i="1"/>
  <c r="I113" i="1"/>
  <c r="F114" i="1"/>
  <c r="I114" i="1"/>
  <c r="F118" i="1"/>
  <c r="H118" i="1" s="1"/>
  <c r="F119" i="1"/>
  <c r="H119" i="1" s="1"/>
  <c r="D120" i="1"/>
  <c r="F120" i="1" s="1"/>
  <c r="C121" i="1"/>
  <c r="D121" i="1"/>
  <c r="F121" i="1"/>
  <c r="H121" i="1" s="1"/>
  <c r="F126" i="1"/>
  <c r="F127" i="1"/>
  <c r="H127" i="1" s="1"/>
  <c r="D128" i="1"/>
  <c r="F128" i="1"/>
  <c r="H128" i="1" s="1"/>
  <c r="C129" i="1"/>
  <c r="D129" i="1"/>
  <c r="F129" i="1" s="1"/>
  <c r="F134" i="1"/>
  <c r="F135" i="1"/>
  <c r="H135" i="1" s="1"/>
  <c r="I135" i="1" s="1"/>
  <c r="D136" i="1"/>
  <c r="F136" i="1"/>
  <c r="H136" i="1" s="1"/>
  <c r="I136" i="1" s="1"/>
  <c r="C137" i="1"/>
  <c r="D137" i="1"/>
  <c r="F137" i="1" s="1"/>
  <c r="D139" i="1"/>
  <c r="H126" i="1" l="1"/>
  <c r="H130" i="1" s="1"/>
  <c r="I119" i="1"/>
  <c r="I63" i="1"/>
  <c r="I67" i="1" s="1"/>
  <c r="I26" i="1"/>
  <c r="I72" i="1"/>
  <c r="I19" i="1"/>
  <c r="I11" i="1"/>
  <c r="H137" i="1"/>
  <c r="I137" i="1" s="1"/>
  <c r="H42" i="1"/>
  <c r="I42" i="1" s="1"/>
  <c r="H134" i="1"/>
  <c r="I134" i="1" s="1"/>
  <c r="H82" i="1"/>
  <c r="I82" i="1" s="1"/>
  <c r="H67" i="1"/>
  <c r="H16" i="1"/>
  <c r="H20" i="1" s="1"/>
  <c r="I120" i="1"/>
  <c r="H120" i="1"/>
  <c r="I90" i="1"/>
  <c r="H90" i="1"/>
  <c r="H129" i="1"/>
  <c r="I129" i="1" s="1"/>
  <c r="I60" i="1"/>
  <c r="H87" i="1"/>
  <c r="H91" i="1" s="1"/>
  <c r="H122" i="1"/>
  <c r="H97" i="1"/>
  <c r="H99" i="1" s="1"/>
  <c r="H73" i="1"/>
  <c r="H75" i="1" s="1"/>
  <c r="I40" i="1"/>
  <c r="H36" i="1"/>
  <c r="H12" i="1"/>
  <c r="I8" i="1"/>
  <c r="I118" i="1"/>
  <c r="I122" i="1" s="1"/>
  <c r="I98" i="1"/>
  <c r="I95" i="1"/>
  <c r="I81" i="1"/>
  <c r="I80" i="1"/>
  <c r="I83" i="1" s="1"/>
  <c r="I74" i="1"/>
  <c r="I71" i="1"/>
  <c r="I43" i="1"/>
  <c r="I25" i="1"/>
  <c r="I18" i="1"/>
  <c r="I17" i="1"/>
  <c r="I10" i="1"/>
  <c r="I9" i="1"/>
  <c r="I128" i="1"/>
  <c r="I127" i="1"/>
  <c r="I121" i="1"/>
  <c r="M135" i="1"/>
  <c r="M127" i="1"/>
  <c r="M129" i="1" s="1"/>
  <c r="M119" i="1"/>
  <c r="M96" i="1"/>
  <c r="M88" i="1"/>
  <c r="M80" i="1"/>
  <c r="M26" i="1"/>
  <c r="M64" i="1"/>
  <c r="N28" i="1"/>
  <c r="N128" i="1"/>
  <c r="O134" i="1"/>
  <c r="O118" i="1"/>
  <c r="O40" i="1"/>
  <c r="O129" i="1"/>
  <c r="N129" i="1"/>
  <c r="O128" i="1"/>
  <c r="O127" i="1"/>
  <c r="O126" i="1"/>
  <c r="O137" i="1"/>
  <c r="O136" i="1"/>
  <c r="O135" i="1"/>
  <c r="O121" i="1"/>
  <c r="O120" i="1"/>
  <c r="O119" i="1"/>
  <c r="O98" i="1"/>
  <c r="O97" i="1"/>
  <c r="O96" i="1"/>
  <c r="O95" i="1"/>
  <c r="O90" i="1"/>
  <c r="O89" i="1"/>
  <c r="O88" i="1"/>
  <c r="O87" i="1"/>
  <c r="O82" i="1"/>
  <c r="O81" i="1"/>
  <c r="O80" i="1"/>
  <c r="O79" i="1"/>
  <c r="O74" i="1"/>
  <c r="O73" i="1"/>
  <c r="O72" i="1"/>
  <c r="O71" i="1"/>
  <c r="O66" i="1"/>
  <c r="O65" i="1"/>
  <c r="O43" i="1"/>
  <c r="O42" i="1"/>
  <c r="O41" i="1"/>
  <c r="O28" i="1"/>
  <c r="O27" i="1"/>
  <c r="O19" i="1"/>
  <c r="O18" i="1"/>
  <c r="O17" i="1"/>
  <c r="O16" i="1"/>
  <c r="O11" i="1"/>
  <c r="O10" i="1"/>
  <c r="O9" i="1"/>
  <c r="O8" i="1"/>
  <c r="N71" i="1"/>
  <c r="N40" i="1"/>
  <c r="N16" i="1"/>
  <c r="N8" i="1"/>
  <c r="I126" i="1" l="1"/>
  <c r="I87" i="1"/>
  <c r="I130" i="1"/>
  <c r="I73" i="1"/>
  <c r="H138" i="1"/>
  <c r="I75" i="1"/>
  <c r="H44" i="1"/>
  <c r="H83" i="1"/>
  <c r="I138" i="1"/>
  <c r="I99" i="1"/>
  <c r="I29" i="1"/>
  <c r="I36" i="1"/>
  <c r="I91" i="1"/>
  <c r="I12" i="1"/>
  <c r="I44" i="1"/>
  <c r="I97" i="1"/>
  <c r="I16" i="1"/>
  <c r="I20" i="1" s="1"/>
  <c r="P127" i="1"/>
  <c r="R127" i="1" s="1"/>
  <c r="S127" i="1" s="1"/>
  <c r="P129" i="1"/>
  <c r="R129" i="1" s="1"/>
  <c r="S129" i="1" s="1"/>
  <c r="P128" i="1"/>
  <c r="R128" i="1" s="1"/>
  <c r="S128" i="1" s="1"/>
  <c r="P126" i="1"/>
  <c r="I141" i="1" l="1"/>
  <c r="I142" i="1" s="1"/>
  <c r="I143" i="1" s="1"/>
  <c r="R126" i="1"/>
  <c r="R130" i="1" s="1"/>
  <c r="S126" i="1" l="1"/>
  <c r="S130" i="1" s="1"/>
  <c r="P63" i="1"/>
  <c r="R63" i="1" s="1"/>
  <c r="N27" i="1"/>
  <c r="P27" i="1" s="1"/>
  <c r="P8" i="1"/>
  <c r="R8" i="1" s="1"/>
  <c r="N137" i="1"/>
  <c r="M137" i="1"/>
  <c r="P137" i="1" s="1"/>
  <c r="N136" i="1"/>
  <c r="P136" i="1" s="1"/>
  <c r="P135" i="1"/>
  <c r="R135" i="1" s="1"/>
  <c r="P134" i="1"/>
  <c r="N121" i="1"/>
  <c r="M121" i="1"/>
  <c r="N120" i="1"/>
  <c r="P120" i="1" s="1"/>
  <c r="P119" i="1"/>
  <c r="R119" i="1" s="1"/>
  <c r="P118" i="1"/>
  <c r="R118" i="1" s="1"/>
  <c r="P114" i="1"/>
  <c r="S114" i="1" s="1"/>
  <c r="P113" i="1"/>
  <c r="S113" i="1" s="1"/>
  <c r="P112" i="1"/>
  <c r="S112" i="1" s="1"/>
  <c r="P111" i="1"/>
  <c r="S111" i="1" s="1"/>
  <c r="P106" i="1"/>
  <c r="S106" i="1" s="1"/>
  <c r="N105" i="1"/>
  <c r="P105" i="1" s="1"/>
  <c r="S105" i="1" s="1"/>
  <c r="P104" i="1"/>
  <c r="S104" i="1" s="1"/>
  <c r="P103" i="1"/>
  <c r="S103" i="1" s="1"/>
  <c r="N98" i="1"/>
  <c r="M98" i="1"/>
  <c r="N97" i="1"/>
  <c r="P97" i="1" s="1"/>
  <c r="R97" i="1" s="1"/>
  <c r="P96" i="1"/>
  <c r="R96" i="1" s="1"/>
  <c r="P95" i="1"/>
  <c r="R95" i="1" s="1"/>
  <c r="N90" i="1"/>
  <c r="M90" i="1"/>
  <c r="N89" i="1"/>
  <c r="P89" i="1" s="1"/>
  <c r="P88" i="1"/>
  <c r="R88" i="1" s="1"/>
  <c r="P87" i="1"/>
  <c r="R87" i="1" s="1"/>
  <c r="N82" i="1"/>
  <c r="M82" i="1"/>
  <c r="N81" i="1"/>
  <c r="P81" i="1" s="1"/>
  <c r="P80" i="1"/>
  <c r="R80" i="1" s="1"/>
  <c r="S80" i="1" s="1"/>
  <c r="P79" i="1"/>
  <c r="R79" i="1" s="1"/>
  <c r="N74" i="1"/>
  <c r="M74" i="1"/>
  <c r="N73" i="1"/>
  <c r="P73" i="1" s="1"/>
  <c r="P72" i="1"/>
  <c r="R72" i="1" s="1"/>
  <c r="S72" i="1" s="1"/>
  <c r="P71" i="1"/>
  <c r="R71" i="1" s="1"/>
  <c r="S71" i="1" s="1"/>
  <c r="M66" i="1"/>
  <c r="P66" i="1" s="1"/>
  <c r="P64" i="1"/>
  <c r="R64" i="1" s="1"/>
  <c r="S64" i="1" s="1"/>
  <c r="P59" i="1"/>
  <c r="S59" i="1" s="1"/>
  <c r="P58" i="1"/>
  <c r="S58" i="1" s="1"/>
  <c r="P57" i="1"/>
  <c r="S57" i="1" s="1"/>
  <c r="S56" i="1"/>
  <c r="P56" i="1"/>
  <c r="P51" i="1"/>
  <c r="S51" i="1" s="1"/>
  <c r="P50" i="1"/>
  <c r="S50" i="1" s="1"/>
  <c r="P49" i="1"/>
  <c r="S49" i="1" s="1"/>
  <c r="P48" i="1"/>
  <c r="S48" i="1" s="1"/>
  <c r="P43" i="1"/>
  <c r="R43" i="1" s="1"/>
  <c r="N42" i="1"/>
  <c r="P42" i="1" s="1"/>
  <c r="R42" i="1" s="1"/>
  <c r="P41" i="1"/>
  <c r="R41" i="1" s="1"/>
  <c r="P40" i="1"/>
  <c r="R40" i="1" s="1"/>
  <c r="S40" i="1" s="1"/>
  <c r="P34" i="1"/>
  <c r="S34" i="1" s="1"/>
  <c r="P33" i="1"/>
  <c r="S33" i="1" s="1"/>
  <c r="P32" i="1"/>
  <c r="S32" i="1" s="1"/>
  <c r="P31" i="1"/>
  <c r="S31" i="1" s="1"/>
  <c r="P28" i="1"/>
  <c r="R28" i="1" s="1"/>
  <c r="S28" i="1" s="1"/>
  <c r="P26" i="1"/>
  <c r="R26" i="1" s="1"/>
  <c r="P25" i="1"/>
  <c r="R25" i="1" s="1"/>
  <c r="P19" i="1"/>
  <c r="R19" i="1" s="1"/>
  <c r="N18" i="1"/>
  <c r="P18" i="1" s="1"/>
  <c r="R18" i="1" s="1"/>
  <c r="P17" i="1"/>
  <c r="R17" i="1" s="1"/>
  <c r="P16" i="1"/>
  <c r="R16" i="1" s="1"/>
  <c r="S16" i="1" s="1"/>
  <c r="P11" i="1"/>
  <c r="R11" i="1" s="1"/>
  <c r="P9" i="1"/>
  <c r="R9" i="1" s="1"/>
  <c r="P121" i="1" l="1"/>
  <c r="R121" i="1" s="1"/>
  <c r="S121" i="1" s="1"/>
  <c r="P82" i="1"/>
  <c r="R82" i="1" s="1"/>
  <c r="S35" i="1"/>
  <c r="S60" i="1"/>
  <c r="P74" i="1"/>
  <c r="P90" i="1"/>
  <c r="R90" i="1" s="1"/>
  <c r="S26" i="1"/>
  <c r="S43" i="1"/>
  <c r="S79" i="1"/>
  <c r="S9" i="1"/>
  <c r="S19" i="1"/>
  <c r="S107" i="1"/>
  <c r="S88" i="1"/>
  <c r="R89" i="1"/>
  <c r="S89" i="1" s="1"/>
  <c r="P98" i="1"/>
  <c r="R98" i="1" s="1"/>
  <c r="S98" i="1" s="1"/>
  <c r="S119" i="1"/>
  <c r="R120" i="1"/>
  <c r="R122" i="1" s="1"/>
  <c r="N65" i="1"/>
  <c r="P65" i="1" s="1"/>
  <c r="R65" i="1" s="1"/>
  <c r="S65" i="1" s="1"/>
  <c r="N10" i="1"/>
  <c r="P10" i="1" s="1"/>
  <c r="R10" i="1" s="1"/>
  <c r="S10" i="1" s="1"/>
  <c r="R27" i="1"/>
  <c r="S27" i="1" s="1"/>
  <c r="R66" i="1"/>
  <c r="S66" i="1" s="1"/>
  <c r="S8" i="1"/>
  <c r="S52" i="1"/>
  <c r="S63" i="1"/>
  <c r="R73" i="1"/>
  <c r="R81" i="1"/>
  <c r="S81" i="1" s="1"/>
  <c r="R136" i="1"/>
  <c r="S136" i="1" s="1"/>
  <c r="R74" i="1"/>
  <c r="S74" i="1" s="1"/>
  <c r="R137" i="1"/>
  <c r="S137" i="1" s="1"/>
  <c r="S95" i="1"/>
  <c r="R20" i="1"/>
  <c r="S25" i="1"/>
  <c r="S41" i="1"/>
  <c r="S42" i="1"/>
  <c r="R44" i="1"/>
  <c r="S87" i="1"/>
  <c r="S96" i="1"/>
  <c r="S97" i="1"/>
  <c r="S118" i="1"/>
  <c r="R134" i="1"/>
  <c r="S135" i="1"/>
  <c r="S11" i="1"/>
  <c r="S17" i="1"/>
  <c r="S18" i="1"/>
  <c r="R75" i="1" l="1"/>
  <c r="S90" i="1"/>
  <c r="S82" i="1"/>
  <c r="S83" i="1" s="1"/>
  <c r="R91" i="1"/>
  <c r="S44" i="1"/>
  <c r="S20" i="1"/>
  <c r="R138" i="1"/>
  <c r="S73" i="1"/>
  <c r="S75" i="1" s="1"/>
  <c r="S120" i="1"/>
  <c r="S122" i="1" s="1"/>
  <c r="R67" i="1"/>
  <c r="R36" i="1"/>
  <c r="S99" i="1"/>
  <c r="R83" i="1"/>
  <c r="S12" i="1"/>
  <c r="S134" i="1"/>
  <c r="S138" i="1" s="1"/>
  <c r="R99" i="1"/>
  <c r="S91" i="1"/>
  <c r="S29" i="1"/>
  <c r="S36" i="1"/>
  <c r="S67" i="1"/>
  <c r="R12" i="1"/>
  <c r="S141" i="1" l="1"/>
  <c r="S142" i="1" s="1"/>
</calcChain>
</file>

<file path=xl/sharedStrings.xml><?xml version="1.0" encoding="utf-8"?>
<sst xmlns="http://schemas.openxmlformats.org/spreadsheetml/2006/main" count="697" uniqueCount="65">
  <si>
    <t>jednostki miary</t>
  </si>
  <si>
    <t>ilość</t>
  </si>
  <si>
    <t>Paliwo gazowe</t>
  </si>
  <si>
    <t>kWh</t>
  </si>
  <si>
    <t>Opłata - abonament za sprzedaż paliwa gazowego</t>
  </si>
  <si>
    <t>m-c</t>
  </si>
  <si>
    <t>Opłata sieciowa zmienna</t>
  </si>
  <si>
    <t>kWh/h</t>
  </si>
  <si>
    <t>suma</t>
  </si>
  <si>
    <t>cena jednostowa</t>
  </si>
  <si>
    <t>wartość netto</t>
  </si>
  <si>
    <t>wartość VAT</t>
  </si>
  <si>
    <t>Wartość brutto</t>
  </si>
  <si>
    <t>lp</t>
  </si>
  <si>
    <t xml:space="preserve">Opłata sieciowa stała </t>
  </si>
  <si>
    <t>W-3.6 z akcyzą</t>
  </si>
  <si>
    <t>W-3.6</t>
  </si>
  <si>
    <t>W-5.1 ZW</t>
  </si>
  <si>
    <t>W-3.6 ZW</t>
  </si>
  <si>
    <t xml:space="preserve">Opłata - abonament za sprzedaż paliwa gazowego </t>
  </si>
  <si>
    <t>W-4 ZW</t>
  </si>
  <si>
    <t>W-2.1 ZW</t>
  </si>
  <si>
    <t>W-1.1 ZW</t>
  </si>
  <si>
    <t>SUMA BRUTTO</t>
  </si>
  <si>
    <t>W-6.1 ZW</t>
  </si>
  <si>
    <t>W-6.1 PŁATNIK</t>
  </si>
  <si>
    <t>W-5.1 PŁATNIK</t>
  </si>
  <si>
    <t>W-4 PŁATNIK</t>
  </si>
  <si>
    <t>W-3.6 PŁATNIK</t>
  </si>
  <si>
    <t>ilość jm.</t>
  </si>
  <si>
    <t>licznik x m-c</t>
  </si>
  <si>
    <t>ilość ppg</t>
  </si>
  <si>
    <t>Kwota podatku Vat w zł</t>
  </si>
  <si>
    <t>Wartość brutto (kol. 6 + kol. 8)</t>
  </si>
  <si>
    <t>wartość netto (kol 3 x kol. 4 x kol. 5)</t>
  </si>
  <si>
    <t>nazwa składnika</t>
  </si>
  <si>
    <t xml:space="preserve">Opłata - abonament za sprzedaż paliwa gazowego  20 ppg </t>
  </si>
  <si>
    <t xml:space="preserve">           Załącznik nr 2a do SIWZ - kalkulator</t>
  </si>
  <si>
    <t>Nazwa opłaty </t>
  </si>
  <si>
    <t>x</t>
  </si>
  <si>
    <t>cena jednostowa netto</t>
  </si>
  <si>
    <t>Stawka podatku Vat wyrażona w %</t>
  </si>
  <si>
    <t xml:space="preserve">Opłata sieciowa stała (ilość jednostek = ilość godzin w trakcie trwania umowy x moc umowna)  </t>
  </si>
  <si>
    <t>założenia do wartości szacunkowej:</t>
  </si>
  <si>
    <t>Opłata sieciowa stała (ilość jednostek = ilość godzin w trakcie trwania umowy x moc umowna)   713 x 24 x 365</t>
  </si>
  <si>
    <t>1. zapotrzebowanie na gaz wg faktur za okres ostatnich 12 miesięcy</t>
  </si>
  <si>
    <t>3. Opłaty za usługę dystrybucji stałe wg taryfy PSG nr 6/2018 - taryfa zatwierdzona przez prezesa URE.</t>
  </si>
  <si>
    <t>4. Cena za paliwo gazowe wynikająca z aktualnie złożonej oferty w Gminie Olszyna z dnia 05.01.2018 r.  I wynosi: 0,9030 zł netto/kWh.</t>
  </si>
  <si>
    <t>5. Z uwagi na dużą zmienność ceny paliwa gazowego i możliwość zmiany taryfy w 2019 roku Zamawiajacy przyjął podwyżkę 5% na rok dla paliwa gazowego oraz usługi dystrybucji.</t>
  </si>
  <si>
    <t>SUMA NETTO</t>
  </si>
  <si>
    <t>5% PODWYŻKI ROCZNEJ</t>
  </si>
  <si>
    <t>ZŁ</t>
  </si>
  <si>
    <t>Ilość gazu z prawem opcji</t>
  </si>
  <si>
    <t>Ilość gazu bez prawa opcji</t>
  </si>
  <si>
    <t>bez prawa opcji</t>
  </si>
  <si>
    <t>z prawem  opcji</t>
  </si>
  <si>
    <t>W-2.1 PŁATNIK</t>
  </si>
  <si>
    <t>W-1.1 PŁATNIK</t>
  </si>
  <si>
    <r>
      <t xml:space="preserve">2. Zapotrzebowanie za okres 12 miesięcy zostało zwiększone o </t>
    </r>
    <r>
      <rPr>
        <sz val="11"/>
        <color rgb="FFFF0000"/>
        <rFont val="Times New Roman"/>
        <family val="1"/>
        <charset val="238"/>
      </rPr>
      <t>15</t>
    </r>
    <r>
      <rPr>
        <sz val="11"/>
        <color theme="1"/>
        <rFont val="Times New Roman"/>
        <family val="1"/>
        <charset val="238"/>
      </rPr>
      <t xml:space="preserve"> % tj. o prawo opcji.</t>
    </r>
  </si>
  <si>
    <t>Opłata sieciowa stała (ilość jednostek = ilość godzin w trakcie trwania umowy x moc umowna) 2128 x 24 x 365</t>
  </si>
  <si>
    <t>Kompleksowa dostawa gazu ziemnego wysokometanowego (grupa E) dla Gminy Gostyń i jednostek podległych w okresie 01.07.2018 r. do 30.06.2019 r.</t>
  </si>
  <si>
    <t>Paliwo gazowe (z prawem opcji)</t>
  </si>
  <si>
    <t>Nazwa opłaty</t>
  </si>
  <si>
    <t xml:space="preserve">Wykonawca może skorzystać z przygotowanego przez Zamawiającego kalkulatora stanowiącego Załącznik nr 2a do SIWZ, przy czym  wyliczenia z kalkulatora nie  stanowią podstawy do jakichkolwiek roszczeń Wykonawcy w stosunku do Zamawiającego i sam kalkulator nie stanowi załącznika do oferty. </t>
  </si>
  <si>
    <t>Kompleksowa dostawa gazu ziemnego wysokometanowego (grupa E) dla Gminy Gostyń i jednostek organizacyjnych w okresie 01.07.2018 do 30.06.2019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</si>
</sst>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zł&quot;_-;\-* #,##0.00\ &quot;zł&quot;_-;_-* &quot;-&quot;??\ &quot;zł&quot;_-;_-@_-"/>
    <numFmt numFmtId="164" formatCode="#,##0.00000"/>
    <numFmt numFmtId="165" formatCode="0.00000"/>
    <numFmt numFmtId="166" formatCode="0.000000"/>
    <numFmt numFmtId="167" formatCode="#,##0.00;[Red]#,##0.00"/>
    <numFmt numFmtId="168" formatCode="0.0000"/>
    <numFmt numFmtId="169" formatCode="#,##0.0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9"/>
      <color rgb="FFFF0000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1"/>
      <color rgb="FF0070C0"/>
      <name val="Times New Roman"/>
      <family val="1"/>
      <charset val="238"/>
    </font>
    <font>
      <sz val="9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2">
    <xf numFmtId="0" fontId="0" fillId="0" borderId="0" xfId="0"/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4" fontId="2" fillId="0" borderId="1" xfId="1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4" fontId="2" fillId="0" borderId="0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4" fontId="3" fillId="0" borderId="0" xfId="0" applyNumberFormat="1" applyFont="1" applyFill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4" fontId="4" fillId="0" borderId="0" xfId="0" applyNumberFormat="1" applyFont="1" applyFill="1" applyAlignment="1">
      <alignment horizontal="center" vertical="center"/>
    </xf>
    <xf numFmtId="4" fontId="2" fillId="3" borderId="0" xfId="0" applyNumberFormat="1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4" fontId="2" fillId="0" borderId="2" xfId="1" applyNumberFormat="1" applyFont="1" applyFill="1" applyBorder="1" applyAlignment="1">
      <alignment horizontal="center" vertical="center"/>
    </xf>
    <xf numFmtId="0" fontId="4" fillId="0" borderId="0" xfId="0" applyFont="1" applyAlignment="1"/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/>
    </xf>
    <xf numFmtId="0" fontId="5" fillId="0" borderId="0" xfId="0" applyFont="1" applyAlignment="1"/>
    <xf numFmtId="3" fontId="4" fillId="0" borderId="0" xfId="0" applyNumberFormat="1" applyFont="1" applyAlignment="1"/>
    <xf numFmtId="167" fontId="4" fillId="0" borderId="0" xfId="0" applyNumberFormat="1" applyFont="1" applyAlignment="1"/>
    <xf numFmtId="4" fontId="2" fillId="0" borderId="0" xfId="1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4" fillId="0" borderId="0" xfId="0" applyFont="1" applyAlignment="1">
      <alignment wrapText="1"/>
    </xf>
    <xf numFmtId="4" fontId="6" fillId="0" borderId="0" xfId="0" applyNumberFormat="1" applyFont="1" applyAlignment="1">
      <alignment wrapText="1"/>
    </xf>
    <xf numFmtId="4" fontId="6" fillId="0" borderId="0" xfId="0" applyNumberFormat="1" applyFont="1" applyAlignment="1"/>
    <xf numFmtId="4" fontId="7" fillId="0" borderId="0" xfId="0" applyNumberFormat="1" applyFont="1" applyAlignment="1"/>
    <xf numFmtId="0" fontId="4" fillId="0" borderId="0" xfId="0" applyFont="1" applyAlignment="1">
      <alignment horizontal="center"/>
    </xf>
    <xf numFmtId="0" fontId="2" fillId="0" borderId="0" xfId="0" applyFont="1" applyFill="1" applyBorder="1" applyAlignment="1">
      <alignment horizontal="left" vertical="center"/>
    </xf>
    <xf numFmtId="0" fontId="4" fillId="0" borderId="0" xfId="0" quotePrefix="1" applyFont="1" applyAlignment="1"/>
    <xf numFmtId="0" fontId="2" fillId="5" borderId="1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3" fontId="2" fillId="5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wrapText="1"/>
    </xf>
    <xf numFmtId="0" fontId="2" fillId="0" borderId="0" xfId="0" applyFont="1" applyFill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Border="1" applyAlignment="1"/>
    <xf numFmtId="0" fontId="8" fillId="0" borderId="0" xfId="0" applyFont="1" applyBorder="1" applyAlignment="1">
      <alignment horizontal="center" vertical="center"/>
    </xf>
    <xf numFmtId="4" fontId="5" fillId="0" borderId="0" xfId="0" applyNumberFormat="1" applyFont="1" applyBorder="1" applyAlignment="1"/>
    <xf numFmtId="4" fontId="8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/>
    </xf>
    <xf numFmtId="0" fontId="8" fillId="0" borderId="0" xfId="0" applyFont="1" applyAlignment="1"/>
    <xf numFmtId="167" fontId="10" fillId="0" borderId="0" xfId="0" applyNumberFormat="1" applyFont="1" applyAlignment="1"/>
    <xf numFmtId="0" fontId="5" fillId="2" borderId="0" xfId="0" applyFont="1" applyFill="1" applyAlignment="1">
      <alignment horizontal="left" vertical="center"/>
    </xf>
    <xf numFmtId="0" fontId="11" fillId="0" borderId="0" xfId="0" applyFont="1" applyAlignment="1"/>
    <xf numFmtId="0" fontId="5" fillId="2" borderId="0" xfId="0" applyFont="1" applyFill="1" applyAlignment="1">
      <alignment wrapText="1"/>
    </xf>
    <xf numFmtId="0" fontId="5" fillId="0" borderId="0" xfId="0" applyFont="1" applyFill="1" applyAlignment="1"/>
    <xf numFmtId="0" fontId="8" fillId="0" borderId="0" xfId="0" applyFont="1" applyAlignment="1">
      <alignment wrapText="1"/>
    </xf>
    <xf numFmtId="4" fontId="8" fillId="0" borderId="0" xfId="0" applyNumberFormat="1" applyFont="1" applyAlignment="1"/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/>
    <xf numFmtId="0" fontId="4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/>
    <xf numFmtId="167" fontId="4" fillId="0" borderId="1" xfId="0" applyNumberFormat="1" applyFont="1" applyBorder="1" applyAlignment="1">
      <alignment horizontal="center" vertical="center"/>
    </xf>
    <xf numFmtId="167" fontId="4" fillId="0" borderId="0" xfId="0" applyNumberFormat="1" applyFont="1" applyBorder="1" applyAlignment="1">
      <alignment horizontal="center" vertical="center"/>
    </xf>
    <xf numFmtId="4" fontId="4" fillId="0" borderId="0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4" fontId="4" fillId="0" borderId="0" xfId="0" applyNumberFormat="1" applyFont="1" applyBorder="1" applyAlignment="1">
      <alignment horizontal="center" vertical="center" wrapText="1"/>
    </xf>
    <xf numFmtId="0" fontId="5" fillId="2" borderId="0" xfId="0" applyFont="1" applyFill="1" applyAlignment="1"/>
    <xf numFmtId="3" fontId="5" fillId="2" borderId="0" xfId="0" applyNumberFormat="1" applyFont="1" applyFill="1" applyAlignment="1"/>
    <xf numFmtId="164" fontId="12" fillId="0" borderId="1" xfId="0" applyNumberFormat="1" applyFont="1" applyFill="1" applyBorder="1" applyAlignment="1">
      <alignment horizontal="center" vertical="center" wrapText="1"/>
    </xf>
    <xf numFmtId="2" fontId="5" fillId="2" borderId="0" xfId="0" applyNumberFormat="1" applyFont="1" applyFill="1" applyAlignment="1">
      <alignment wrapText="1"/>
    </xf>
    <xf numFmtId="168" fontId="2" fillId="0" borderId="1" xfId="0" applyNumberFormat="1" applyFont="1" applyFill="1" applyBorder="1" applyAlignment="1">
      <alignment horizontal="center" vertical="center" wrapText="1"/>
    </xf>
    <xf numFmtId="169" fontId="12" fillId="0" borderId="1" xfId="0" applyNumberFormat="1" applyFont="1" applyFill="1" applyBorder="1" applyAlignment="1">
      <alignment horizontal="center" vertical="center" wrapText="1"/>
    </xf>
    <xf numFmtId="4" fontId="2" fillId="6" borderId="0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4" fontId="12" fillId="0" borderId="1" xfId="1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wrapText="1"/>
    </xf>
    <xf numFmtId="4" fontId="6" fillId="0" borderId="0" xfId="0" applyNumberFormat="1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3" fontId="2" fillId="4" borderId="1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/>
    </xf>
    <xf numFmtId="167" fontId="4" fillId="0" borderId="3" xfId="0" applyNumberFormat="1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8" fillId="4" borderId="0" xfId="0" applyFont="1" applyFill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54"/>
  <sheetViews>
    <sheetView tabSelected="1" topLeftCell="J1" zoomScale="90" zoomScaleNormal="90" workbookViewId="0">
      <selection activeCell="Y28" sqref="Y28"/>
    </sheetView>
  </sheetViews>
  <sheetFormatPr defaultRowHeight="15" x14ac:dyDescent="0.25"/>
  <cols>
    <col min="1" max="1" width="39.5703125" style="22" hidden="1" customWidth="1"/>
    <col min="2" max="2" width="12.28515625" style="22" hidden="1" customWidth="1"/>
    <col min="3" max="3" width="7.7109375" style="22" hidden="1" customWidth="1"/>
    <col min="4" max="4" width="9.85546875" style="22" hidden="1" customWidth="1"/>
    <col min="5" max="5" width="10.28515625" style="39" hidden="1" customWidth="1"/>
    <col min="6" max="6" width="13.42578125" style="22" hidden="1" customWidth="1"/>
    <col min="7" max="7" width="23" style="22" hidden="1" customWidth="1"/>
    <col min="8" max="8" width="16.5703125" style="22" hidden="1" customWidth="1"/>
    <col min="9" max="9" width="13.85546875" style="22" hidden="1" customWidth="1"/>
    <col min="10" max="10" width="8.7109375" style="22" bestFit="1" customWidth="1"/>
    <col min="11" max="11" width="30.28515625" style="39" customWidth="1"/>
    <col min="12" max="12" width="13.5703125" style="39" customWidth="1"/>
    <col min="13" max="13" width="9.140625" style="22"/>
    <col min="14" max="14" width="9.5703125" style="22" customWidth="1"/>
    <col min="15" max="15" width="9.140625" style="22"/>
    <col min="16" max="16" width="12" style="22" customWidth="1"/>
    <col min="17" max="17" width="11.85546875" style="22" customWidth="1"/>
    <col min="18" max="18" width="16" style="22" customWidth="1"/>
    <col min="19" max="19" width="12" style="22" customWidth="1"/>
    <col min="20" max="20" width="12.42578125" style="22" customWidth="1"/>
    <col min="21" max="21" width="13.85546875" style="22" customWidth="1"/>
    <col min="22" max="22" width="15" style="22" customWidth="1"/>
    <col min="23" max="16384" width="9.140625" style="22"/>
  </cols>
  <sheetData>
    <row r="1" spans="1:19" x14ac:dyDescent="0.25">
      <c r="G1" s="65" t="s">
        <v>37</v>
      </c>
      <c r="Q1" s="108" t="s">
        <v>37</v>
      </c>
      <c r="R1" s="108"/>
      <c r="S1" s="108"/>
    </row>
    <row r="2" spans="1:19" x14ac:dyDescent="0.25">
      <c r="A2" s="21"/>
      <c r="B2" s="1"/>
      <c r="C2" s="1"/>
      <c r="D2" s="1"/>
      <c r="E2" s="40"/>
      <c r="F2" s="1"/>
      <c r="G2" s="32"/>
      <c r="H2" s="32"/>
      <c r="I2" s="7"/>
    </row>
    <row r="3" spans="1:19" x14ac:dyDescent="0.25">
      <c r="A3" s="64" t="s">
        <v>54</v>
      </c>
      <c r="B3" s="1"/>
      <c r="C3" s="1"/>
      <c r="D3" s="1"/>
      <c r="E3" s="40"/>
      <c r="F3" s="1"/>
      <c r="G3" s="32"/>
      <c r="H3" s="32"/>
      <c r="I3" s="7"/>
    </row>
    <row r="4" spans="1:19" x14ac:dyDescent="0.25">
      <c r="A4" s="109" t="s">
        <v>60</v>
      </c>
      <c r="B4" s="109"/>
      <c r="C4" s="109"/>
      <c r="D4" s="109"/>
      <c r="E4" s="109"/>
      <c r="F4" s="109"/>
      <c r="G4" s="109"/>
      <c r="H4" s="109"/>
      <c r="I4" s="109"/>
      <c r="K4" s="66" t="s">
        <v>55</v>
      </c>
      <c r="L4" s="89">
        <v>1.1499999999999999</v>
      </c>
    </row>
    <row r="5" spans="1:19" hidden="1" x14ac:dyDescent="0.25">
      <c r="A5" s="1">
        <v>1</v>
      </c>
      <c r="B5" s="1"/>
      <c r="C5" s="1"/>
      <c r="D5" s="1"/>
      <c r="E5" s="40"/>
      <c r="F5" s="8"/>
      <c r="G5" s="9" t="s">
        <v>24</v>
      </c>
      <c r="H5" s="9"/>
      <c r="I5" s="9"/>
    </row>
    <row r="6" spans="1:19" ht="42" hidden="1" customHeight="1" x14ac:dyDescent="0.25">
      <c r="A6" s="2" t="s">
        <v>38</v>
      </c>
      <c r="B6" s="2" t="s">
        <v>0</v>
      </c>
      <c r="C6" s="3" t="s">
        <v>31</v>
      </c>
      <c r="D6" s="3" t="s">
        <v>29</v>
      </c>
      <c r="E6" s="20" t="s">
        <v>40</v>
      </c>
      <c r="F6" s="19" t="s">
        <v>34</v>
      </c>
      <c r="G6" s="19" t="s">
        <v>41</v>
      </c>
      <c r="H6" s="19" t="s">
        <v>32</v>
      </c>
      <c r="I6" s="19" t="s">
        <v>33</v>
      </c>
      <c r="K6" s="20" t="s">
        <v>38</v>
      </c>
      <c r="L6" s="20" t="s">
        <v>0</v>
      </c>
      <c r="M6" s="3" t="s">
        <v>31</v>
      </c>
      <c r="N6" s="3" t="s">
        <v>29</v>
      </c>
      <c r="O6" s="20" t="s">
        <v>40</v>
      </c>
      <c r="P6" s="19" t="s">
        <v>34</v>
      </c>
      <c r="Q6" s="19" t="s">
        <v>41</v>
      </c>
      <c r="R6" s="19" t="s">
        <v>32</v>
      </c>
      <c r="S6" s="19" t="s">
        <v>33</v>
      </c>
    </row>
    <row r="7" spans="1:19" hidden="1" x14ac:dyDescent="0.25">
      <c r="A7" s="34">
        <v>1</v>
      </c>
      <c r="B7" s="35">
        <v>2</v>
      </c>
      <c r="C7" s="36">
        <v>3</v>
      </c>
      <c r="D7" s="37">
        <v>4</v>
      </c>
      <c r="E7" s="42">
        <v>5</v>
      </c>
      <c r="F7" s="38">
        <v>6</v>
      </c>
      <c r="G7" s="38">
        <v>7</v>
      </c>
      <c r="H7" s="38">
        <v>8</v>
      </c>
      <c r="I7" s="38">
        <v>9</v>
      </c>
      <c r="K7" s="42">
        <v>1</v>
      </c>
      <c r="L7" s="52">
        <v>2</v>
      </c>
      <c r="M7" s="36">
        <v>3</v>
      </c>
      <c r="N7" s="37">
        <v>4</v>
      </c>
      <c r="O7" s="42">
        <v>5</v>
      </c>
      <c r="P7" s="38">
        <v>6</v>
      </c>
      <c r="Q7" s="38">
        <v>7</v>
      </c>
      <c r="R7" s="38">
        <v>8</v>
      </c>
      <c r="S7" s="38">
        <v>9</v>
      </c>
    </row>
    <row r="8" spans="1:19" hidden="1" x14ac:dyDescent="0.25">
      <c r="A8" s="2" t="s">
        <v>2</v>
      </c>
      <c r="B8" s="4" t="s">
        <v>3</v>
      </c>
      <c r="C8" s="4" t="s">
        <v>39</v>
      </c>
      <c r="D8" s="10"/>
      <c r="E8" s="41">
        <v>9.0300000000000005E-2</v>
      </c>
      <c r="F8" s="5">
        <f>ROUND(D8*E8,2)</f>
        <v>0</v>
      </c>
      <c r="G8" s="5">
        <v>23</v>
      </c>
      <c r="H8" s="5">
        <f>ROUND(F8*0.23,2)</f>
        <v>0</v>
      </c>
      <c r="I8" s="5">
        <f>F8+H8</f>
        <v>0</v>
      </c>
      <c r="K8" s="20" t="s">
        <v>2</v>
      </c>
      <c r="L8" s="53" t="s">
        <v>3</v>
      </c>
      <c r="M8" s="4" t="s">
        <v>39</v>
      </c>
      <c r="N8" s="10">
        <f>INT(D8*L4)</f>
        <v>0</v>
      </c>
      <c r="O8" s="41">
        <f>E8</f>
        <v>9.0300000000000005E-2</v>
      </c>
      <c r="P8" s="5">
        <f>ROUND(N8*O8,2)</f>
        <v>0</v>
      </c>
      <c r="Q8" s="5">
        <v>23</v>
      </c>
      <c r="R8" s="5">
        <f>ROUND(P8*0.23,2)</f>
        <v>0</v>
      </c>
      <c r="S8" s="5">
        <f>P8+R8</f>
        <v>0</v>
      </c>
    </row>
    <row r="9" spans="1:19" ht="24" hidden="1" x14ac:dyDescent="0.25">
      <c r="A9" s="2" t="s">
        <v>19</v>
      </c>
      <c r="B9" s="4" t="s">
        <v>30</v>
      </c>
      <c r="C9" s="4">
        <v>1</v>
      </c>
      <c r="D9" s="5">
        <v>12</v>
      </c>
      <c r="E9" s="43">
        <v>0</v>
      </c>
      <c r="F9" s="5">
        <f>ROUND(C9*D9*E9,2)</f>
        <v>0</v>
      </c>
      <c r="G9" s="5">
        <v>23</v>
      </c>
      <c r="H9" s="5">
        <f t="shared" ref="H9:H11" si="0">ROUND(F9*0.23,2)</f>
        <v>0</v>
      </c>
      <c r="I9" s="5">
        <f>F9+H9</f>
        <v>0</v>
      </c>
      <c r="K9" s="20" t="s">
        <v>19</v>
      </c>
      <c r="L9" s="53" t="s">
        <v>30</v>
      </c>
      <c r="M9" s="4"/>
      <c r="N9" s="5">
        <v>12</v>
      </c>
      <c r="O9" s="43">
        <f>E9</f>
        <v>0</v>
      </c>
      <c r="P9" s="5">
        <f>ROUND(M9*N9*O9,2)</f>
        <v>0</v>
      </c>
      <c r="Q9" s="5">
        <v>23</v>
      </c>
      <c r="R9" s="5">
        <f t="shared" ref="R9:R11" si="1">ROUND(P9*0.23,2)</f>
        <v>0</v>
      </c>
      <c r="S9" s="5">
        <f>P9+R9</f>
        <v>0</v>
      </c>
    </row>
    <row r="10" spans="1:19" hidden="1" x14ac:dyDescent="0.25">
      <c r="A10" s="2" t="s">
        <v>6</v>
      </c>
      <c r="B10" s="4" t="s">
        <v>3</v>
      </c>
      <c r="C10" s="4" t="s">
        <v>39</v>
      </c>
      <c r="D10" s="10">
        <f>D8</f>
        <v>0</v>
      </c>
      <c r="E10" s="44">
        <v>1.8769999999999998E-2</v>
      </c>
      <c r="F10" s="5">
        <f t="shared" ref="F10:F11" si="2">ROUND(D10*E10,2)</f>
        <v>0</v>
      </c>
      <c r="G10" s="5">
        <v>23</v>
      </c>
      <c r="H10" s="5">
        <f t="shared" si="0"/>
        <v>0</v>
      </c>
      <c r="I10" s="5">
        <f>F10+H10</f>
        <v>0</v>
      </c>
      <c r="K10" s="20" t="s">
        <v>6</v>
      </c>
      <c r="L10" s="53" t="s">
        <v>3</v>
      </c>
      <c r="M10" s="4" t="s">
        <v>39</v>
      </c>
      <c r="N10" s="10">
        <f>N8</f>
        <v>0</v>
      </c>
      <c r="O10" s="44">
        <f>E10</f>
        <v>1.8769999999999998E-2</v>
      </c>
      <c r="P10" s="5">
        <f t="shared" ref="P10:P11" si="3">ROUND(N10*O10,2)</f>
        <v>0</v>
      </c>
      <c r="Q10" s="5">
        <v>23</v>
      </c>
      <c r="R10" s="5">
        <f t="shared" si="1"/>
        <v>0</v>
      </c>
      <c r="S10" s="5">
        <f>P10+R10</f>
        <v>0</v>
      </c>
    </row>
    <row r="11" spans="1:19" ht="36" hidden="1" x14ac:dyDescent="0.25">
      <c r="A11" s="20" t="s">
        <v>44</v>
      </c>
      <c r="B11" s="4" t="s">
        <v>7</v>
      </c>
      <c r="C11" s="4" t="s">
        <v>39</v>
      </c>
      <c r="D11" s="10"/>
      <c r="E11" s="44">
        <v>4.4400000000000004E-3</v>
      </c>
      <c r="F11" s="5">
        <f t="shared" si="2"/>
        <v>0</v>
      </c>
      <c r="G11" s="5">
        <v>23</v>
      </c>
      <c r="H11" s="5">
        <f t="shared" si="0"/>
        <v>0</v>
      </c>
      <c r="I11" s="5">
        <f>F11+H11</f>
        <v>0</v>
      </c>
      <c r="K11" s="20" t="s">
        <v>44</v>
      </c>
      <c r="L11" s="53" t="s">
        <v>7</v>
      </c>
      <c r="M11" s="4" t="s">
        <v>39</v>
      </c>
      <c r="N11" s="10"/>
      <c r="O11" s="44">
        <f>E11</f>
        <v>4.4400000000000004E-3</v>
      </c>
      <c r="P11" s="5">
        <f t="shared" si="3"/>
        <v>0</v>
      </c>
      <c r="Q11" s="5">
        <v>23</v>
      </c>
      <c r="R11" s="5">
        <f t="shared" si="1"/>
        <v>0</v>
      </c>
      <c r="S11" s="5">
        <f>P11+R11</f>
        <v>0</v>
      </c>
    </row>
    <row r="12" spans="1:19" hidden="1" x14ac:dyDescent="0.25">
      <c r="A12" s="1"/>
      <c r="B12" s="1"/>
      <c r="C12" s="1"/>
      <c r="D12" s="1"/>
      <c r="E12" s="40"/>
      <c r="F12" s="8"/>
      <c r="G12" s="48" t="s">
        <v>8</v>
      </c>
      <c r="H12" s="48">
        <f>SUM(H8:H11)</f>
        <v>0</v>
      </c>
      <c r="I12" s="12">
        <f>SUM(I8:I11)</f>
        <v>0</v>
      </c>
      <c r="K12" s="40"/>
      <c r="L12" s="40"/>
      <c r="M12" s="1"/>
      <c r="N12" s="1"/>
      <c r="O12" s="40"/>
      <c r="P12" s="8"/>
      <c r="Q12" s="48" t="s">
        <v>8</v>
      </c>
      <c r="R12" s="48">
        <f>SUM(R8:R11)</f>
        <v>0</v>
      </c>
      <c r="S12" s="12">
        <f>SUM(S8:S11)</f>
        <v>0</v>
      </c>
    </row>
    <row r="13" spans="1:19" hidden="1" x14ac:dyDescent="0.25">
      <c r="A13" s="21"/>
      <c r="B13" s="1"/>
      <c r="C13" s="1"/>
      <c r="D13" s="1"/>
      <c r="E13" s="40"/>
      <c r="F13" s="1"/>
      <c r="G13" s="6"/>
      <c r="H13" s="6"/>
      <c r="I13" s="7"/>
      <c r="K13" s="49"/>
      <c r="L13" s="40"/>
      <c r="M13" s="1"/>
      <c r="N13" s="1"/>
      <c r="O13" s="40"/>
      <c r="P13" s="1"/>
      <c r="Q13" s="6"/>
      <c r="R13" s="6"/>
      <c r="S13" s="7"/>
    </row>
    <row r="14" spans="1:19" hidden="1" x14ac:dyDescent="0.25">
      <c r="A14" s="1">
        <v>2</v>
      </c>
      <c r="B14" s="1"/>
      <c r="C14" s="1"/>
      <c r="D14" s="1"/>
      <c r="E14" s="40"/>
      <c r="F14" s="8"/>
      <c r="G14" s="9" t="s">
        <v>25</v>
      </c>
      <c r="H14" s="9"/>
      <c r="I14" s="9"/>
      <c r="K14" s="40">
        <v>2</v>
      </c>
      <c r="L14" s="40"/>
      <c r="M14" s="1"/>
      <c r="N14" s="1"/>
      <c r="O14" s="40"/>
      <c r="P14" s="8"/>
      <c r="Q14" s="9" t="s">
        <v>25</v>
      </c>
      <c r="R14" s="9"/>
      <c r="S14" s="9"/>
    </row>
    <row r="15" spans="1:19" ht="36" hidden="1" x14ac:dyDescent="0.25">
      <c r="A15" s="2" t="s">
        <v>38</v>
      </c>
      <c r="B15" s="2" t="s">
        <v>0</v>
      </c>
      <c r="C15" s="3" t="s">
        <v>31</v>
      </c>
      <c r="D15" s="3" t="s">
        <v>29</v>
      </c>
      <c r="E15" s="20" t="s">
        <v>40</v>
      </c>
      <c r="F15" s="19" t="s">
        <v>34</v>
      </c>
      <c r="G15" s="19" t="s">
        <v>41</v>
      </c>
      <c r="H15" s="19" t="s">
        <v>32</v>
      </c>
      <c r="I15" s="19" t="s">
        <v>33</v>
      </c>
      <c r="K15" s="20" t="s">
        <v>38</v>
      </c>
      <c r="L15" s="20" t="s">
        <v>0</v>
      </c>
      <c r="M15" s="3" t="s">
        <v>31</v>
      </c>
      <c r="N15" s="3" t="s">
        <v>29</v>
      </c>
      <c r="O15" s="20" t="s">
        <v>40</v>
      </c>
      <c r="P15" s="19" t="s">
        <v>34</v>
      </c>
      <c r="Q15" s="19" t="s">
        <v>41</v>
      </c>
      <c r="R15" s="19" t="s">
        <v>32</v>
      </c>
      <c r="S15" s="19" t="s">
        <v>33</v>
      </c>
    </row>
    <row r="16" spans="1:19" hidden="1" x14ac:dyDescent="0.25">
      <c r="A16" s="2" t="s">
        <v>2</v>
      </c>
      <c r="B16" s="4" t="s">
        <v>3</v>
      </c>
      <c r="C16" s="4" t="s">
        <v>39</v>
      </c>
      <c r="D16" s="10"/>
      <c r="E16" s="41">
        <f>E8+0.00362</f>
        <v>9.3920000000000003E-2</v>
      </c>
      <c r="F16" s="5">
        <f>ROUND(D16*E16,2)</f>
        <v>0</v>
      </c>
      <c r="G16" s="5">
        <v>23</v>
      </c>
      <c r="H16" s="5">
        <f t="shared" ref="H16:H19" si="4">ROUND(F16*0.23,2)</f>
        <v>0</v>
      </c>
      <c r="I16" s="5">
        <f>F16+H16</f>
        <v>0</v>
      </c>
      <c r="K16" s="20" t="s">
        <v>2</v>
      </c>
      <c r="L16" s="53" t="s">
        <v>3</v>
      </c>
      <c r="M16" s="4" t="s">
        <v>39</v>
      </c>
      <c r="N16" s="10">
        <f>INT(D16*L4)</f>
        <v>0</v>
      </c>
      <c r="O16" s="41">
        <f>E16</f>
        <v>9.3920000000000003E-2</v>
      </c>
      <c r="P16" s="5">
        <f>ROUND(N16*O16,2)</f>
        <v>0</v>
      </c>
      <c r="Q16" s="5">
        <v>23</v>
      </c>
      <c r="R16" s="5">
        <f t="shared" ref="R16:R19" si="5">ROUND(P16*0.23,2)</f>
        <v>0</v>
      </c>
      <c r="S16" s="5">
        <f>P16+R16</f>
        <v>0</v>
      </c>
    </row>
    <row r="17" spans="1:20" ht="24" hidden="1" x14ac:dyDescent="0.25">
      <c r="A17" s="2" t="s">
        <v>19</v>
      </c>
      <c r="B17" s="4" t="s">
        <v>30</v>
      </c>
      <c r="C17" s="4"/>
      <c r="D17" s="5">
        <v>12</v>
      </c>
      <c r="E17" s="43">
        <v>0</v>
      </c>
      <c r="F17" s="5">
        <f>ROUND(C17*D17*E17,2)</f>
        <v>0</v>
      </c>
      <c r="G17" s="5">
        <v>23</v>
      </c>
      <c r="H17" s="5">
        <f t="shared" si="4"/>
        <v>0</v>
      </c>
      <c r="I17" s="5">
        <f t="shared" ref="I17:I19" si="6">F17+H17</f>
        <v>0</v>
      </c>
      <c r="K17" s="20" t="s">
        <v>19</v>
      </c>
      <c r="L17" s="53" t="s">
        <v>30</v>
      </c>
      <c r="M17" s="4"/>
      <c r="N17" s="5">
        <v>12</v>
      </c>
      <c r="O17" s="41">
        <f>E17</f>
        <v>0</v>
      </c>
      <c r="P17" s="5">
        <f>ROUND(M17*N17*O17,2)</f>
        <v>0</v>
      </c>
      <c r="Q17" s="5">
        <v>23</v>
      </c>
      <c r="R17" s="5">
        <f t="shared" si="5"/>
        <v>0</v>
      </c>
      <c r="S17" s="5">
        <f t="shared" ref="S17:S19" si="7">P17+R17</f>
        <v>0</v>
      </c>
    </row>
    <row r="18" spans="1:20" hidden="1" x14ac:dyDescent="0.25">
      <c r="A18" s="2" t="s">
        <v>6</v>
      </c>
      <c r="B18" s="4" t="s">
        <v>3</v>
      </c>
      <c r="C18" s="4" t="s">
        <v>39</v>
      </c>
      <c r="D18" s="10">
        <f>D16</f>
        <v>0</v>
      </c>
      <c r="E18" s="44">
        <v>1.8769999999999998E-2</v>
      </c>
      <c r="F18" s="5">
        <f t="shared" ref="F18" si="8">ROUND(D18*E18,2)</f>
        <v>0</v>
      </c>
      <c r="G18" s="5">
        <v>23</v>
      </c>
      <c r="H18" s="5">
        <f t="shared" si="4"/>
        <v>0</v>
      </c>
      <c r="I18" s="5">
        <f t="shared" si="6"/>
        <v>0</v>
      </c>
      <c r="K18" s="20" t="s">
        <v>6</v>
      </c>
      <c r="L18" s="53" t="s">
        <v>3</v>
      </c>
      <c r="M18" s="4" t="s">
        <v>39</v>
      </c>
      <c r="N18" s="10">
        <f>N16</f>
        <v>0</v>
      </c>
      <c r="O18" s="88">
        <f>E18</f>
        <v>1.8769999999999998E-2</v>
      </c>
      <c r="P18" s="5">
        <f t="shared" ref="P18" si="9">ROUND(N18*O18,2)</f>
        <v>0</v>
      </c>
      <c r="Q18" s="5">
        <v>23</v>
      </c>
      <c r="R18" s="5">
        <f t="shared" si="5"/>
        <v>0</v>
      </c>
      <c r="S18" s="5">
        <f t="shared" si="7"/>
        <v>0</v>
      </c>
    </row>
    <row r="19" spans="1:20" ht="36" hidden="1" x14ac:dyDescent="0.25">
      <c r="A19" s="20" t="s">
        <v>42</v>
      </c>
      <c r="B19" s="4" t="s">
        <v>7</v>
      </c>
      <c r="C19" s="4">
        <v>1</v>
      </c>
      <c r="D19" s="10"/>
      <c r="E19" s="44">
        <v>4.4400000000000004E-3</v>
      </c>
      <c r="F19" s="5">
        <f>ROUND(D19*E19,2)</f>
        <v>0</v>
      </c>
      <c r="G19" s="5">
        <v>23</v>
      </c>
      <c r="H19" s="5">
        <f t="shared" si="4"/>
        <v>0</v>
      </c>
      <c r="I19" s="5">
        <f t="shared" si="6"/>
        <v>0</v>
      </c>
      <c r="K19" s="20" t="s">
        <v>42</v>
      </c>
      <c r="L19" s="53" t="s">
        <v>7</v>
      </c>
      <c r="M19" s="4">
        <v>1</v>
      </c>
      <c r="N19" s="10"/>
      <c r="O19" s="88">
        <f>E19</f>
        <v>4.4400000000000004E-3</v>
      </c>
      <c r="P19" s="5">
        <f>ROUND(N19*O19,2)</f>
        <v>0</v>
      </c>
      <c r="Q19" s="5">
        <v>23</v>
      </c>
      <c r="R19" s="5">
        <f t="shared" si="5"/>
        <v>0</v>
      </c>
      <c r="S19" s="5">
        <f t="shared" si="7"/>
        <v>0</v>
      </c>
    </row>
    <row r="20" spans="1:20" hidden="1" x14ac:dyDescent="0.25">
      <c r="A20" s="1"/>
      <c r="B20" s="1"/>
      <c r="C20" s="1"/>
      <c r="D20" s="1"/>
      <c r="E20" s="40"/>
      <c r="F20" s="8"/>
      <c r="G20" s="48" t="s">
        <v>8</v>
      </c>
      <c r="H20" s="48">
        <f>SUM(H16:H19)</f>
        <v>0</v>
      </c>
      <c r="I20" s="12">
        <f>SUM(I16:I19)</f>
        <v>0</v>
      </c>
      <c r="K20" s="40"/>
      <c r="L20" s="40"/>
      <c r="M20" s="1"/>
      <c r="N20" s="1"/>
      <c r="O20" s="40"/>
      <c r="P20" s="8"/>
      <c r="Q20" s="48" t="s">
        <v>8</v>
      </c>
      <c r="R20" s="48">
        <f>SUM(R16:R19)</f>
        <v>0</v>
      </c>
      <c r="S20" s="12">
        <f>SUM(S16:S19)</f>
        <v>0</v>
      </c>
    </row>
    <row r="21" spans="1:20" x14ac:dyDescent="0.25">
      <c r="A21" s="21"/>
      <c r="B21" s="1"/>
      <c r="C21" s="1"/>
      <c r="D21" s="1"/>
      <c r="E21" s="40"/>
      <c r="F21" s="1"/>
      <c r="G21" s="6"/>
      <c r="H21" s="6"/>
      <c r="I21" s="7"/>
      <c r="K21" s="109" t="s">
        <v>64</v>
      </c>
      <c r="L21" s="109"/>
      <c r="M21" s="109"/>
      <c r="N21" s="109"/>
      <c r="O21" s="109"/>
      <c r="P21" s="109"/>
      <c r="Q21" s="109"/>
      <c r="R21" s="109"/>
      <c r="S21" s="109"/>
      <c r="T21" s="109"/>
    </row>
    <row r="22" spans="1:20" x14ac:dyDescent="0.25">
      <c r="A22" s="1">
        <v>3</v>
      </c>
      <c r="B22" s="1"/>
      <c r="C22" s="1"/>
      <c r="D22" s="1"/>
      <c r="E22" s="40"/>
      <c r="F22" s="8"/>
      <c r="G22" s="9" t="s">
        <v>17</v>
      </c>
      <c r="H22" s="9"/>
      <c r="I22" s="9"/>
      <c r="K22" s="40">
        <v>1</v>
      </c>
      <c r="L22" s="40"/>
      <c r="M22" s="1"/>
      <c r="N22" s="1"/>
      <c r="O22" s="40"/>
      <c r="P22" s="8"/>
      <c r="Q22" s="9" t="s">
        <v>17</v>
      </c>
      <c r="R22" s="9"/>
      <c r="S22" s="9"/>
    </row>
    <row r="23" spans="1:20" ht="36" x14ac:dyDescent="0.25">
      <c r="A23" s="2" t="s">
        <v>38</v>
      </c>
      <c r="B23" s="2" t="s">
        <v>0</v>
      </c>
      <c r="C23" s="3" t="s">
        <v>31</v>
      </c>
      <c r="D23" s="3" t="s">
        <v>29</v>
      </c>
      <c r="E23" s="20" t="s">
        <v>40</v>
      </c>
      <c r="F23" s="19" t="s">
        <v>34</v>
      </c>
      <c r="G23" s="19" t="s">
        <v>41</v>
      </c>
      <c r="H23" s="19" t="s">
        <v>32</v>
      </c>
      <c r="I23" s="19" t="s">
        <v>33</v>
      </c>
      <c r="K23" s="20" t="s">
        <v>38</v>
      </c>
      <c r="L23" s="20" t="s">
        <v>0</v>
      </c>
      <c r="M23" s="3" t="s">
        <v>31</v>
      </c>
      <c r="N23" s="3" t="s">
        <v>29</v>
      </c>
      <c r="O23" s="20" t="s">
        <v>40</v>
      </c>
      <c r="P23" s="19" t="s">
        <v>34</v>
      </c>
      <c r="Q23" s="19" t="s">
        <v>41</v>
      </c>
      <c r="R23" s="19" t="s">
        <v>32</v>
      </c>
      <c r="S23" s="19" t="s">
        <v>33</v>
      </c>
    </row>
    <row r="24" spans="1:20" x14ac:dyDescent="0.25">
      <c r="A24" s="2"/>
      <c r="B24" s="4"/>
      <c r="C24" s="26"/>
      <c r="D24" s="3"/>
      <c r="E24" s="20"/>
      <c r="F24" s="19"/>
      <c r="G24" s="19"/>
      <c r="H24" s="19"/>
      <c r="I24" s="19"/>
      <c r="K24" s="100">
        <v>1</v>
      </c>
      <c r="L24" s="101">
        <v>2</v>
      </c>
      <c r="M24" s="102">
        <v>3</v>
      </c>
      <c r="N24" s="103">
        <v>4</v>
      </c>
      <c r="O24" s="100">
        <v>5</v>
      </c>
      <c r="P24" s="104">
        <v>6</v>
      </c>
      <c r="Q24" s="104">
        <v>7</v>
      </c>
      <c r="R24" s="104">
        <v>8</v>
      </c>
      <c r="S24" s="104">
        <v>9</v>
      </c>
    </row>
    <row r="25" spans="1:20" x14ac:dyDescent="0.25">
      <c r="A25" s="2" t="s">
        <v>2</v>
      </c>
      <c r="B25" s="4" t="s">
        <v>3</v>
      </c>
      <c r="C25" s="4" t="s">
        <v>39</v>
      </c>
      <c r="D25" s="10">
        <v>3701937</v>
      </c>
      <c r="E25" s="41"/>
      <c r="F25" s="5">
        <f>ROUND(D25*E25,2)</f>
        <v>0</v>
      </c>
      <c r="G25" s="5">
        <v>23</v>
      </c>
      <c r="H25" s="5">
        <f t="shared" ref="H25:H28" si="10">ROUND(F25*0.23,2)</f>
        <v>0</v>
      </c>
      <c r="I25" s="5">
        <f t="shared" ref="I25:I28" si="11">F25+H25</f>
        <v>0</v>
      </c>
      <c r="K25" s="20" t="s">
        <v>61</v>
      </c>
      <c r="L25" s="53" t="s">
        <v>3</v>
      </c>
      <c r="M25" s="4" t="s">
        <v>39</v>
      </c>
      <c r="N25" s="10">
        <v>4257228</v>
      </c>
      <c r="O25" s="41">
        <v>0</v>
      </c>
      <c r="P25" s="5">
        <f>ROUND(N25*O25,2)</f>
        <v>0</v>
      </c>
      <c r="Q25" s="5">
        <v>23</v>
      </c>
      <c r="R25" s="5">
        <f t="shared" ref="R25:R28" si="12">ROUND(P25*0.23,2)</f>
        <v>0</v>
      </c>
      <c r="S25" s="5">
        <f t="shared" ref="S25:S28" si="13">P25+R25</f>
        <v>0</v>
      </c>
    </row>
    <row r="26" spans="1:20" ht="24" x14ac:dyDescent="0.25">
      <c r="A26" s="20" t="s">
        <v>36</v>
      </c>
      <c r="B26" s="4" t="s">
        <v>5</v>
      </c>
      <c r="C26" s="4">
        <v>5</v>
      </c>
      <c r="D26" s="95">
        <v>12</v>
      </c>
      <c r="E26" s="43"/>
      <c r="F26" s="5">
        <f>ROUND(C26*D26*E26,2)</f>
        <v>0</v>
      </c>
      <c r="G26" s="5">
        <v>23</v>
      </c>
      <c r="H26" s="5">
        <f t="shared" si="10"/>
        <v>0</v>
      </c>
      <c r="I26" s="5">
        <f t="shared" si="11"/>
        <v>0</v>
      </c>
      <c r="K26" s="20" t="s">
        <v>19</v>
      </c>
      <c r="L26" s="53" t="s">
        <v>5</v>
      </c>
      <c r="M26" s="4">
        <f>C26</f>
        <v>5</v>
      </c>
      <c r="N26" s="95">
        <v>12</v>
      </c>
      <c r="O26" s="41">
        <v>0</v>
      </c>
      <c r="P26" s="5">
        <f>ROUND(M26*N26*O26,2)</f>
        <v>0</v>
      </c>
      <c r="Q26" s="5">
        <v>23</v>
      </c>
      <c r="R26" s="5">
        <f t="shared" si="12"/>
        <v>0</v>
      </c>
      <c r="S26" s="5">
        <f t="shared" si="13"/>
        <v>0</v>
      </c>
    </row>
    <row r="27" spans="1:20" x14ac:dyDescent="0.25">
      <c r="A27" s="2" t="s">
        <v>6</v>
      </c>
      <c r="B27" s="4" t="s">
        <v>3</v>
      </c>
      <c r="C27" s="4" t="s">
        <v>39</v>
      </c>
      <c r="D27" s="10">
        <f>D25</f>
        <v>3701937</v>
      </c>
      <c r="E27" s="44">
        <v>1.8800000000000001E-2</v>
      </c>
      <c r="F27" s="5">
        <f>ROUND(D27*E27,2)</f>
        <v>69596.42</v>
      </c>
      <c r="G27" s="5">
        <v>23</v>
      </c>
      <c r="H27" s="5">
        <f t="shared" si="10"/>
        <v>16007.18</v>
      </c>
      <c r="I27" s="5">
        <f t="shared" si="11"/>
        <v>85603.6</v>
      </c>
      <c r="K27" s="20" t="s">
        <v>6</v>
      </c>
      <c r="L27" s="53" t="s">
        <v>3</v>
      </c>
      <c r="M27" s="4" t="s">
        <v>39</v>
      </c>
      <c r="N27" s="10">
        <f>N25</f>
        <v>4257228</v>
      </c>
      <c r="O27" s="88">
        <f>E27</f>
        <v>1.8800000000000001E-2</v>
      </c>
      <c r="P27" s="5">
        <f>ROUND(N27*O27,2)</f>
        <v>80035.89</v>
      </c>
      <c r="Q27" s="5">
        <v>23</v>
      </c>
      <c r="R27" s="5">
        <f t="shared" si="12"/>
        <v>18408.25</v>
      </c>
      <c r="S27" s="5">
        <f t="shared" si="13"/>
        <v>98444.14</v>
      </c>
    </row>
    <row r="28" spans="1:20" ht="36" x14ac:dyDescent="0.25">
      <c r="A28" s="20" t="s">
        <v>59</v>
      </c>
      <c r="B28" s="4" t="s">
        <v>7</v>
      </c>
      <c r="C28" s="4">
        <v>1</v>
      </c>
      <c r="D28" s="10">
        <v>18641280</v>
      </c>
      <c r="E28" s="45">
        <v>4.5999999999999999E-3</v>
      </c>
      <c r="F28" s="5">
        <f t="shared" ref="F28" si="14">ROUND(D28*E28,2)</f>
        <v>85749.89</v>
      </c>
      <c r="G28" s="5">
        <v>23</v>
      </c>
      <c r="H28" s="5">
        <f t="shared" si="10"/>
        <v>19722.47</v>
      </c>
      <c r="I28" s="5">
        <f t="shared" si="11"/>
        <v>105472.36</v>
      </c>
      <c r="K28" s="20" t="s">
        <v>59</v>
      </c>
      <c r="L28" s="53" t="s">
        <v>7</v>
      </c>
      <c r="M28" s="4">
        <v>1</v>
      </c>
      <c r="N28" s="10">
        <f>D28</f>
        <v>18641280</v>
      </c>
      <c r="O28" s="88">
        <f>E28</f>
        <v>4.5999999999999999E-3</v>
      </c>
      <c r="P28" s="5">
        <f t="shared" ref="P28" si="15">ROUND(N28*O28,2)</f>
        <v>85749.89</v>
      </c>
      <c r="Q28" s="5">
        <v>23</v>
      </c>
      <c r="R28" s="5">
        <f t="shared" si="12"/>
        <v>19722.47</v>
      </c>
      <c r="S28" s="5">
        <f t="shared" si="13"/>
        <v>105472.36</v>
      </c>
    </row>
    <row r="29" spans="1:20" hidden="1" x14ac:dyDescent="0.25">
      <c r="A29" s="1"/>
      <c r="B29" s="1"/>
      <c r="C29" s="1"/>
      <c r="D29" s="1"/>
      <c r="E29" s="40"/>
      <c r="F29" s="8"/>
      <c r="G29" s="48" t="s">
        <v>8</v>
      </c>
      <c r="H29" s="48"/>
      <c r="I29" s="12">
        <f>SUM(I25:I28)</f>
        <v>191075.96000000002</v>
      </c>
      <c r="K29" s="40"/>
      <c r="L29" s="40"/>
      <c r="M29" s="1"/>
      <c r="N29" s="1"/>
      <c r="O29" s="40"/>
      <c r="P29" s="8"/>
      <c r="Q29" s="48" t="s">
        <v>8</v>
      </c>
      <c r="R29" s="48"/>
      <c r="S29" s="12">
        <f>SUM(S25:S28)</f>
        <v>203916.5</v>
      </c>
    </row>
    <row r="30" spans="1:20" ht="24" hidden="1" x14ac:dyDescent="0.25">
      <c r="A30" s="2" t="s">
        <v>13</v>
      </c>
      <c r="B30" s="2" t="s">
        <v>0</v>
      </c>
      <c r="C30" s="3"/>
      <c r="D30" s="3" t="s">
        <v>1</v>
      </c>
      <c r="E30" s="20" t="s">
        <v>9</v>
      </c>
      <c r="F30" s="48" t="s">
        <v>10</v>
      </c>
      <c r="G30" s="48" t="s">
        <v>11</v>
      </c>
      <c r="H30" s="48"/>
      <c r="I30" s="48" t="s">
        <v>12</v>
      </c>
      <c r="K30" s="20" t="s">
        <v>13</v>
      </c>
      <c r="L30" s="20" t="s">
        <v>0</v>
      </c>
      <c r="M30" s="3"/>
      <c r="N30" s="3" t="s">
        <v>1</v>
      </c>
      <c r="O30" s="20" t="s">
        <v>9</v>
      </c>
      <c r="P30" s="48" t="s">
        <v>10</v>
      </c>
      <c r="Q30" s="48" t="s">
        <v>11</v>
      </c>
      <c r="R30" s="48"/>
      <c r="S30" s="48" t="s">
        <v>12</v>
      </c>
    </row>
    <row r="31" spans="1:20" hidden="1" x14ac:dyDescent="0.25">
      <c r="A31" s="2" t="s">
        <v>2</v>
      </c>
      <c r="B31" s="4" t="s">
        <v>3</v>
      </c>
      <c r="C31" s="4"/>
      <c r="D31" s="10"/>
      <c r="E31" s="41">
        <v>0.10847</v>
      </c>
      <c r="F31" s="5">
        <f>ROUND(D31*E31,2)</f>
        <v>0</v>
      </c>
      <c r="G31" s="5">
        <v>23</v>
      </c>
      <c r="H31" s="5"/>
      <c r="I31" s="5">
        <f>ROUND(F31*1.23,2)</f>
        <v>0</v>
      </c>
      <c r="K31" s="20" t="s">
        <v>2</v>
      </c>
      <c r="L31" s="53" t="s">
        <v>3</v>
      </c>
      <c r="M31" s="4"/>
      <c r="N31" s="10"/>
      <c r="O31" s="41">
        <v>0.10847</v>
      </c>
      <c r="P31" s="5">
        <f>ROUND(N31*O31,2)</f>
        <v>0</v>
      </c>
      <c r="Q31" s="5">
        <v>23</v>
      </c>
      <c r="R31" s="5"/>
      <c r="S31" s="5">
        <f>ROUND(P31*1.23,2)</f>
        <v>0</v>
      </c>
    </row>
    <row r="32" spans="1:20" ht="24" hidden="1" x14ac:dyDescent="0.25">
      <c r="A32" s="2" t="s">
        <v>4</v>
      </c>
      <c r="B32" s="4" t="s">
        <v>5</v>
      </c>
      <c r="C32" s="4"/>
      <c r="D32" s="5"/>
      <c r="E32" s="43">
        <v>15.85</v>
      </c>
      <c r="F32" s="5">
        <f t="shared" ref="F32:F34" si="16">ROUND(D32*E32,2)</f>
        <v>0</v>
      </c>
      <c r="G32" s="5">
        <v>23</v>
      </c>
      <c r="H32" s="5"/>
      <c r="I32" s="5">
        <f t="shared" ref="I32:I34" si="17">ROUND(F32*1.23,2)</f>
        <v>0</v>
      </c>
      <c r="K32" s="20" t="s">
        <v>4</v>
      </c>
      <c r="L32" s="53" t="s">
        <v>5</v>
      </c>
      <c r="M32" s="4"/>
      <c r="N32" s="5"/>
      <c r="O32" s="43">
        <v>15.85</v>
      </c>
      <c r="P32" s="5">
        <f t="shared" ref="P32:P34" si="18">ROUND(N32*O32,2)</f>
        <v>0</v>
      </c>
      <c r="Q32" s="5">
        <v>23</v>
      </c>
      <c r="R32" s="5"/>
      <c r="S32" s="5">
        <f t="shared" ref="S32:S34" si="19">ROUND(P32*1.23,2)</f>
        <v>0</v>
      </c>
    </row>
    <row r="33" spans="1:19" hidden="1" x14ac:dyDescent="0.25">
      <c r="A33" s="2" t="s">
        <v>6</v>
      </c>
      <c r="B33" s="4" t="s">
        <v>3</v>
      </c>
      <c r="C33" s="4"/>
      <c r="D33" s="10"/>
      <c r="E33" s="44">
        <v>3.3599999999999998E-2</v>
      </c>
      <c r="F33" s="5">
        <f t="shared" si="16"/>
        <v>0</v>
      </c>
      <c r="G33" s="5">
        <v>23</v>
      </c>
      <c r="H33" s="5"/>
      <c r="I33" s="5">
        <f t="shared" si="17"/>
        <v>0</v>
      </c>
      <c r="K33" s="20" t="s">
        <v>6</v>
      </c>
      <c r="L33" s="53" t="s">
        <v>3</v>
      </c>
      <c r="M33" s="4"/>
      <c r="N33" s="10"/>
      <c r="O33" s="44">
        <v>3.3599999999999998E-2</v>
      </c>
      <c r="P33" s="5">
        <f t="shared" si="18"/>
        <v>0</v>
      </c>
      <c r="Q33" s="5">
        <v>23</v>
      </c>
      <c r="R33" s="5"/>
      <c r="S33" s="5">
        <f t="shared" si="19"/>
        <v>0</v>
      </c>
    </row>
    <row r="34" spans="1:19" hidden="1" x14ac:dyDescent="0.25">
      <c r="A34" s="2" t="s">
        <v>14</v>
      </c>
      <c r="B34" s="4" t="s">
        <v>7</v>
      </c>
      <c r="C34" s="4"/>
      <c r="D34" s="5"/>
      <c r="E34" s="44">
        <v>173.62</v>
      </c>
      <c r="F34" s="5">
        <f t="shared" si="16"/>
        <v>0</v>
      </c>
      <c r="G34" s="5">
        <v>23</v>
      </c>
      <c r="H34" s="5"/>
      <c r="I34" s="5">
        <f t="shared" si="17"/>
        <v>0</v>
      </c>
      <c r="K34" s="20" t="s">
        <v>14</v>
      </c>
      <c r="L34" s="53" t="s">
        <v>7</v>
      </c>
      <c r="M34" s="4"/>
      <c r="N34" s="5"/>
      <c r="O34" s="44">
        <v>173.62</v>
      </c>
      <c r="P34" s="5">
        <f t="shared" si="18"/>
        <v>0</v>
      </c>
      <c r="Q34" s="5">
        <v>23</v>
      </c>
      <c r="R34" s="5"/>
      <c r="S34" s="5">
        <f t="shared" si="19"/>
        <v>0</v>
      </c>
    </row>
    <row r="35" spans="1:19" hidden="1" x14ac:dyDescent="0.25">
      <c r="A35" s="1"/>
      <c r="B35" s="1"/>
      <c r="C35" s="1"/>
      <c r="D35" s="1"/>
      <c r="E35" s="40"/>
      <c r="F35" s="8"/>
      <c r="G35" s="48" t="s">
        <v>8</v>
      </c>
      <c r="H35" s="48"/>
      <c r="I35" s="12">
        <f>SUM(I31:I34)</f>
        <v>0</v>
      </c>
      <c r="K35" s="40"/>
      <c r="L35" s="40"/>
      <c r="M35" s="1"/>
      <c r="N35" s="1"/>
      <c r="O35" s="40"/>
      <c r="P35" s="8"/>
      <c r="Q35" s="48" t="s">
        <v>8</v>
      </c>
      <c r="R35" s="48"/>
      <c r="S35" s="12">
        <f>SUM(S31:S34)</f>
        <v>0</v>
      </c>
    </row>
    <row r="36" spans="1:19" x14ac:dyDescent="0.25">
      <c r="A36" s="1"/>
      <c r="B36" s="1"/>
      <c r="C36" s="1"/>
      <c r="D36" s="1"/>
      <c r="E36" s="40"/>
      <c r="F36" s="8"/>
      <c r="G36" s="48" t="s">
        <v>8</v>
      </c>
      <c r="H36" s="48">
        <f>SUM(H25:H35)</f>
        <v>35729.65</v>
      </c>
      <c r="I36" s="12">
        <f>SUM(I25:I28)</f>
        <v>191075.96000000002</v>
      </c>
      <c r="K36" s="40"/>
      <c r="L36" s="40"/>
      <c r="M36" s="1"/>
      <c r="N36" s="1"/>
      <c r="O36" s="40"/>
      <c r="P36" s="8"/>
      <c r="Q36" s="48" t="s">
        <v>8</v>
      </c>
      <c r="R36" s="48">
        <f>SUM(R25:R35)</f>
        <v>38130.720000000001</v>
      </c>
      <c r="S36" s="12">
        <f>SUM(S25:S28)</f>
        <v>203916.5</v>
      </c>
    </row>
    <row r="37" spans="1:19" x14ac:dyDescent="0.25">
      <c r="A37" s="1"/>
      <c r="B37" s="1"/>
      <c r="C37" s="1"/>
      <c r="D37" s="1"/>
      <c r="E37" s="40"/>
      <c r="F37" s="8"/>
      <c r="G37" s="11"/>
      <c r="H37" s="11"/>
      <c r="I37" s="11"/>
      <c r="K37" s="40"/>
      <c r="L37" s="40"/>
      <c r="M37" s="1"/>
      <c r="N37" s="1"/>
      <c r="O37" s="40"/>
      <c r="P37" s="8"/>
      <c r="Q37" s="11"/>
      <c r="R37" s="11"/>
      <c r="S37" s="11"/>
    </row>
    <row r="38" spans="1:19" hidden="1" x14ac:dyDescent="0.25">
      <c r="A38" s="1">
        <v>4</v>
      </c>
      <c r="B38" s="1"/>
      <c r="C38" s="1"/>
      <c r="D38" s="1"/>
      <c r="E38" s="40"/>
      <c r="F38" s="8"/>
      <c r="G38" s="9" t="s">
        <v>26</v>
      </c>
      <c r="H38" s="9"/>
      <c r="I38" s="9"/>
      <c r="K38" s="40">
        <v>4</v>
      </c>
      <c r="L38" s="40"/>
      <c r="M38" s="1"/>
      <c r="N38" s="1"/>
      <c r="O38" s="40"/>
      <c r="P38" s="8"/>
      <c r="Q38" s="9" t="s">
        <v>26</v>
      </c>
      <c r="R38" s="9"/>
      <c r="S38" s="9"/>
    </row>
    <row r="39" spans="1:19" ht="36" hidden="1" x14ac:dyDescent="0.25">
      <c r="A39" s="2" t="s">
        <v>38</v>
      </c>
      <c r="B39" s="2" t="s">
        <v>0</v>
      </c>
      <c r="C39" s="3" t="s">
        <v>31</v>
      </c>
      <c r="D39" s="3" t="s">
        <v>29</v>
      </c>
      <c r="E39" s="20" t="s">
        <v>40</v>
      </c>
      <c r="F39" s="19" t="s">
        <v>34</v>
      </c>
      <c r="G39" s="19" t="s">
        <v>41</v>
      </c>
      <c r="H39" s="19" t="s">
        <v>32</v>
      </c>
      <c r="I39" s="19" t="s">
        <v>33</v>
      </c>
      <c r="K39" s="20" t="s">
        <v>38</v>
      </c>
      <c r="L39" s="20" t="s">
        <v>0</v>
      </c>
      <c r="M39" s="3" t="s">
        <v>31</v>
      </c>
      <c r="N39" s="3" t="s">
        <v>29</v>
      </c>
      <c r="O39" s="20" t="s">
        <v>40</v>
      </c>
      <c r="P39" s="19" t="s">
        <v>34</v>
      </c>
      <c r="Q39" s="19" t="s">
        <v>41</v>
      </c>
      <c r="R39" s="19" t="s">
        <v>32</v>
      </c>
      <c r="S39" s="19" t="s">
        <v>33</v>
      </c>
    </row>
    <row r="40" spans="1:19" hidden="1" x14ac:dyDescent="0.25">
      <c r="A40" s="2" t="s">
        <v>2</v>
      </c>
      <c r="B40" s="4" t="s">
        <v>3</v>
      </c>
      <c r="C40" s="4" t="s">
        <v>39</v>
      </c>
      <c r="D40" s="10"/>
      <c r="E40" s="41">
        <f>E25+0.00362</f>
        <v>3.62E-3</v>
      </c>
      <c r="F40" s="5">
        <f>ROUND(D40*E40,2)</f>
        <v>0</v>
      </c>
      <c r="G40" s="5">
        <v>23</v>
      </c>
      <c r="H40" s="5">
        <f t="shared" ref="H40:H43" si="20">ROUND(F40*0.23,2)</f>
        <v>0</v>
      </c>
      <c r="I40" s="5">
        <f t="shared" ref="I40:I43" si="21">F40+H40</f>
        <v>0</v>
      </c>
      <c r="K40" s="20" t="s">
        <v>2</v>
      </c>
      <c r="L40" s="53" t="s">
        <v>3</v>
      </c>
      <c r="M40" s="4" t="s">
        <v>39</v>
      </c>
      <c r="N40" s="10">
        <f>INT(D40*L4)</f>
        <v>0</v>
      </c>
      <c r="O40" s="41">
        <f>E40</f>
        <v>3.62E-3</v>
      </c>
      <c r="P40" s="5">
        <f>ROUND(N40*O40,2)</f>
        <v>0</v>
      </c>
      <c r="Q40" s="5">
        <v>23</v>
      </c>
      <c r="R40" s="5">
        <f t="shared" ref="R40:R43" si="22">ROUND(P40*0.23,2)</f>
        <v>0</v>
      </c>
      <c r="S40" s="5">
        <f t="shared" ref="S40:S43" si="23">P40+R40</f>
        <v>0</v>
      </c>
    </row>
    <row r="41" spans="1:19" ht="24" hidden="1" x14ac:dyDescent="0.25">
      <c r="A41" s="2" t="s">
        <v>19</v>
      </c>
      <c r="B41" s="4" t="s">
        <v>30</v>
      </c>
      <c r="C41" s="4"/>
      <c r="D41" s="5">
        <v>12</v>
      </c>
      <c r="E41" s="43">
        <v>0</v>
      </c>
      <c r="F41" s="5">
        <f>ROUND(C41*D41*E41,2)</f>
        <v>0</v>
      </c>
      <c r="G41" s="5">
        <v>23</v>
      </c>
      <c r="H41" s="5">
        <f t="shared" si="20"/>
        <v>0</v>
      </c>
      <c r="I41" s="5">
        <f t="shared" si="21"/>
        <v>0</v>
      </c>
      <c r="K41" s="20" t="s">
        <v>19</v>
      </c>
      <c r="L41" s="53" t="s">
        <v>30</v>
      </c>
      <c r="M41" s="4"/>
      <c r="N41" s="5">
        <v>12</v>
      </c>
      <c r="O41" s="41">
        <f>E41</f>
        <v>0</v>
      </c>
      <c r="P41" s="5">
        <f>ROUND(M41*N41*O41,2)</f>
        <v>0</v>
      </c>
      <c r="Q41" s="5">
        <v>23</v>
      </c>
      <c r="R41" s="5">
        <f t="shared" si="22"/>
        <v>0</v>
      </c>
      <c r="S41" s="5">
        <f t="shared" si="23"/>
        <v>0</v>
      </c>
    </row>
    <row r="42" spans="1:19" hidden="1" x14ac:dyDescent="0.25">
      <c r="A42" s="2" t="s">
        <v>6</v>
      </c>
      <c r="B42" s="4" t="s">
        <v>3</v>
      </c>
      <c r="C42" s="4" t="s">
        <v>39</v>
      </c>
      <c r="D42" s="10">
        <f>D40</f>
        <v>0</v>
      </c>
      <c r="E42" s="44">
        <v>1.8800000000000001E-2</v>
      </c>
      <c r="F42" s="5">
        <f t="shared" ref="F42" si="24">ROUND(D42*E42,2)</f>
        <v>0</v>
      </c>
      <c r="G42" s="5">
        <v>23</v>
      </c>
      <c r="H42" s="5">
        <f t="shared" si="20"/>
        <v>0</v>
      </c>
      <c r="I42" s="5">
        <f t="shared" si="21"/>
        <v>0</v>
      </c>
      <c r="K42" s="20" t="s">
        <v>6</v>
      </c>
      <c r="L42" s="53" t="s">
        <v>3</v>
      </c>
      <c r="M42" s="4" t="s">
        <v>39</v>
      </c>
      <c r="N42" s="10">
        <f>N40</f>
        <v>0</v>
      </c>
      <c r="O42" s="88">
        <f>E42</f>
        <v>1.8800000000000001E-2</v>
      </c>
      <c r="P42" s="5">
        <f t="shared" ref="P42" si="25">ROUND(N42*O42,2)</f>
        <v>0</v>
      </c>
      <c r="Q42" s="5">
        <v>23</v>
      </c>
      <c r="R42" s="5">
        <f t="shared" si="22"/>
        <v>0</v>
      </c>
      <c r="S42" s="5">
        <f t="shared" si="23"/>
        <v>0</v>
      </c>
    </row>
    <row r="43" spans="1:19" ht="36" hidden="1" x14ac:dyDescent="0.25">
      <c r="A43" s="20" t="s">
        <v>42</v>
      </c>
      <c r="B43" s="4" t="s">
        <v>7</v>
      </c>
      <c r="C43" s="4">
        <v>1</v>
      </c>
      <c r="D43" s="10"/>
      <c r="E43" s="45">
        <v>4.5999999999999999E-3</v>
      </c>
      <c r="F43" s="5">
        <f>ROUND(D43*E43,2)</f>
        <v>0</v>
      </c>
      <c r="G43" s="5">
        <v>23</v>
      </c>
      <c r="H43" s="5">
        <f t="shared" si="20"/>
        <v>0</v>
      </c>
      <c r="I43" s="5">
        <f t="shared" si="21"/>
        <v>0</v>
      </c>
      <c r="K43" s="20" t="s">
        <v>42</v>
      </c>
      <c r="L43" s="53" t="s">
        <v>7</v>
      </c>
      <c r="M43" s="4">
        <v>1</v>
      </c>
      <c r="N43" s="10"/>
      <c r="O43" s="88">
        <f>E43</f>
        <v>4.5999999999999999E-3</v>
      </c>
      <c r="P43" s="5">
        <f>ROUND(N43*O43,2)</f>
        <v>0</v>
      </c>
      <c r="Q43" s="5">
        <v>23</v>
      </c>
      <c r="R43" s="5">
        <f t="shared" si="22"/>
        <v>0</v>
      </c>
      <c r="S43" s="5">
        <f t="shared" si="23"/>
        <v>0</v>
      </c>
    </row>
    <row r="44" spans="1:19" hidden="1" x14ac:dyDescent="0.25">
      <c r="A44" s="1"/>
      <c r="B44" s="1"/>
      <c r="C44" s="1"/>
      <c r="D44" s="1"/>
      <c r="E44" s="40"/>
      <c r="F44" s="8"/>
      <c r="G44" s="48" t="s">
        <v>8</v>
      </c>
      <c r="H44" s="48">
        <f>SUM(H40:H43)</f>
        <v>0</v>
      </c>
      <c r="I44" s="12">
        <f>SUM(I40:I43)</f>
        <v>0</v>
      </c>
      <c r="K44" s="40"/>
      <c r="L44" s="40"/>
      <c r="M44" s="1"/>
      <c r="N44" s="1"/>
      <c r="O44" s="40"/>
      <c r="P44" s="8"/>
      <c r="Q44" s="48" t="s">
        <v>8</v>
      </c>
      <c r="R44" s="48">
        <f>SUM(R40:R43)</f>
        <v>0</v>
      </c>
      <c r="S44" s="12">
        <f>SUM(S40:S43)</f>
        <v>0</v>
      </c>
    </row>
    <row r="45" spans="1:19" x14ac:dyDescent="0.25">
      <c r="A45" s="1"/>
      <c r="B45" s="1"/>
      <c r="C45" s="1"/>
      <c r="D45" s="1"/>
      <c r="E45" s="40"/>
      <c r="F45" s="8"/>
      <c r="G45" s="11"/>
      <c r="H45" s="11"/>
      <c r="I45" s="7"/>
      <c r="K45" s="40"/>
      <c r="L45" s="40"/>
      <c r="M45" s="1"/>
      <c r="N45" s="1"/>
      <c r="O45" s="40"/>
      <c r="P45" s="8"/>
      <c r="Q45" s="11"/>
      <c r="R45" s="11"/>
      <c r="S45" s="7"/>
    </row>
    <row r="46" spans="1:19" hidden="1" x14ac:dyDescent="0.25">
      <c r="A46" s="1">
        <v>6</v>
      </c>
      <c r="B46" s="1"/>
      <c r="C46" s="1"/>
      <c r="D46" s="1"/>
      <c r="E46" s="40"/>
      <c r="F46" s="8"/>
      <c r="G46" s="15" t="s">
        <v>15</v>
      </c>
      <c r="H46" s="15"/>
      <c r="I46" s="9"/>
      <c r="K46" s="40">
        <v>6</v>
      </c>
      <c r="L46" s="40"/>
      <c r="M46" s="1"/>
      <c r="N46" s="1"/>
      <c r="O46" s="40"/>
      <c r="P46" s="8"/>
      <c r="Q46" s="15" t="s">
        <v>15</v>
      </c>
      <c r="R46" s="15"/>
      <c r="S46" s="9"/>
    </row>
    <row r="47" spans="1:19" ht="24" hidden="1" x14ac:dyDescent="0.25">
      <c r="A47" s="2" t="s">
        <v>13</v>
      </c>
      <c r="B47" s="2" t="s">
        <v>0</v>
      </c>
      <c r="C47" s="3"/>
      <c r="D47" s="3" t="s">
        <v>1</v>
      </c>
      <c r="E47" s="20" t="s">
        <v>9</v>
      </c>
      <c r="F47" s="48" t="s">
        <v>10</v>
      </c>
      <c r="G47" s="48" t="s">
        <v>11</v>
      </c>
      <c r="H47" s="48"/>
      <c r="I47" s="48" t="s">
        <v>12</v>
      </c>
      <c r="K47" s="20" t="s">
        <v>13</v>
      </c>
      <c r="L47" s="20" t="s">
        <v>0</v>
      </c>
      <c r="M47" s="3"/>
      <c r="N47" s="3" t="s">
        <v>1</v>
      </c>
      <c r="O47" s="20" t="s">
        <v>9</v>
      </c>
      <c r="P47" s="48" t="s">
        <v>10</v>
      </c>
      <c r="Q47" s="48" t="s">
        <v>11</v>
      </c>
      <c r="R47" s="48"/>
      <c r="S47" s="48" t="s">
        <v>12</v>
      </c>
    </row>
    <row r="48" spans="1:19" hidden="1" x14ac:dyDescent="0.25">
      <c r="A48" s="2" t="s">
        <v>2</v>
      </c>
      <c r="B48" s="4" t="s">
        <v>3</v>
      </c>
      <c r="C48" s="4"/>
      <c r="D48" s="10"/>
      <c r="E48" s="41">
        <v>0.10847</v>
      </c>
      <c r="F48" s="5">
        <f>ROUND(D48*E48,2)</f>
        <v>0</v>
      </c>
      <c r="G48" s="5">
        <v>23</v>
      </c>
      <c r="H48" s="5"/>
      <c r="I48" s="5">
        <f>ROUND(F48*1.23,2)</f>
        <v>0</v>
      </c>
      <c r="K48" s="20" t="s">
        <v>2</v>
      </c>
      <c r="L48" s="53" t="s">
        <v>3</v>
      </c>
      <c r="M48" s="4"/>
      <c r="N48" s="10"/>
      <c r="O48" s="41">
        <v>0.10847</v>
      </c>
      <c r="P48" s="5">
        <f>ROUND(N48*O48,2)</f>
        <v>0</v>
      </c>
      <c r="Q48" s="5">
        <v>23</v>
      </c>
      <c r="R48" s="5"/>
      <c r="S48" s="5">
        <f>ROUND(P48*1.23,2)</f>
        <v>0</v>
      </c>
    </row>
    <row r="49" spans="1:19" ht="24" hidden="1" x14ac:dyDescent="0.25">
      <c r="A49" s="2" t="s">
        <v>4</v>
      </c>
      <c r="B49" s="4" t="s">
        <v>5</v>
      </c>
      <c r="C49" s="4"/>
      <c r="D49" s="5"/>
      <c r="E49" s="43">
        <v>6.28</v>
      </c>
      <c r="F49" s="5">
        <f t="shared" ref="F49:F51" si="26">ROUND(D49*E49,2)</f>
        <v>0</v>
      </c>
      <c r="G49" s="5">
        <v>23</v>
      </c>
      <c r="H49" s="5"/>
      <c r="I49" s="5">
        <f t="shared" ref="I49:I51" si="27">ROUND(F49*1.23,2)</f>
        <v>0</v>
      </c>
      <c r="K49" s="20" t="s">
        <v>4</v>
      </c>
      <c r="L49" s="53" t="s">
        <v>5</v>
      </c>
      <c r="M49" s="4"/>
      <c r="N49" s="5"/>
      <c r="O49" s="43">
        <v>6.28</v>
      </c>
      <c r="P49" s="5">
        <f t="shared" ref="P49:P51" si="28">ROUND(N49*O49,2)</f>
        <v>0</v>
      </c>
      <c r="Q49" s="5">
        <v>23</v>
      </c>
      <c r="R49" s="5"/>
      <c r="S49" s="5">
        <f t="shared" ref="S49:S51" si="29">ROUND(P49*1.23,2)</f>
        <v>0</v>
      </c>
    </row>
    <row r="50" spans="1:19" hidden="1" x14ac:dyDescent="0.25">
      <c r="A50" s="2" t="s">
        <v>6</v>
      </c>
      <c r="B50" s="4" t="s">
        <v>3</v>
      </c>
      <c r="C50" s="4"/>
      <c r="D50" s="10"/>
      <c r="E50" s="44">
        <v>3.4930000000000003E-2</v>
      </c>
      <c r="F50" s="5">
        <f t="shared" si="26"/>
        <v>0</v>
      </c>
      <c r="G50" s="5">
        <v>23</v>
      </c>
      <c r="H50" s="5"/>
      <c r="I50" s="5">
        <f t="shared" si="27"/>
        <v>0</v>
      </c>
      <c r="K50" s="20" t="s">
        <v>6</v>
      </c>
      <c r="L50" s="53" t="s">
        <v>3</v>
      </c>
      <c r="M50" s="4"/>
      <c r="N50" s="10"/>
      <c r="O50" s="44">
        <v>3.4930000000000003E-2</v>
      </c>
      <c r="P50" s="5">
        <f t="shared" si="28"/>
        <v>0</v>
      </c>
      <c r="Q50" s="5">
        <v>23</v>
      </c>
      <c r="R50" s="5"/>
      <c r="S50" s="5">
        <f t="shared" si="29"/>
        <v>0</v>
      </c>
    </row>
    <row r="51" spans="1:19" hidden="1" x14ac:dyDescent="0.25">
      <c r="A51" s="2" t="s">
        <v>14</v>
      </c>
      <c r="B51" s="4" t="s">
        <v>7</v>
      </c>
      <c r="C51" s="4"/>
      <c r="D51" s="48"/>
      <c r="E51" s="44">
        <v>31.37</v>
      </c>
      <c r="F51" s="5">
        <f t="shared" si="26"/>
        <v>0</v>
      </c>
      <c r="G51" s="5">
        <v>23</v>
      </c>
      <c r="H51" s="5"/>
      <c r="I51" s="5">
        <f t="shared" si="27"/>
        <v>0</v>
      </c>
      <c r="K51" s="20" t="s">
        <v>14</v>
      </c>
      <c r="L51" s="53" t="s">
        <v>7</v>
      </c>
      <c r="M51" s="4"/>
      <c r="N51" s="48"/>
      <c r="O51" s="44">
        <v>31.37</v>
      </c>
      <c r="P51" s="5">
        <f t="shared" si="28"/>
        <v>0</v>
      </c>
      <c r="Q51" s="5">
        <v>23</v>
      </c>
      <c r="R51" s="5"/>
      <c r="S51" s="5">
        <f t="shared" si="29"/>
        <v>0</v>
      </c>
    </row>
    <row r="52" spans="1:19" hidden="1" x14ac:dyDescent="0.25">
      <c r="A52" s="1"/>
      <c r="B52" s="1"/>
      <c r="C52" s="1"/>
      <c r="D52" s="1"/>
      <c r="E52" s="40"/>
      <c r="F52" s="8"/>
      <c r="G52" s="48" t="s">
        <v>8</v>
      </c>
      <c r="H52" s="48"/>
      <c r="I52" s="12">
        <f>SUM(I48:I51)</f>
        <v>0</v>
      </c>
      <c r="K52" s="40"/>
      <c r="L52" s="40"/>
      <c r="M52" s="1"/>
      <c r="N52" s="1"/>
      <c r="O52" s="40"/>
      <c r="P52" s="8"/>
      <c r="Q52" s="48" t="s">
        <v>8</v>
      </c>
      <c r="R52" s="48"/>
      <c r="S52" s="12">
        <f>SUM(S48:S51)</f>
        <v>0</v>
      </c>
    </row>
    <row r="53" spans="1:19" hidden="1" x14ac:dyDescent="0.25">
      <c r="A53" s="1"/>
      <c r="B53" s="1"/>
      <c r="C53" s="1"/>
      <c r="D53" s="1"/>
      <c r="E53" s="40"/>
      <c r="F53" s="8"/>
      <c r="G53" s="11"/>
      <c r="H53" s="11"/>
      <c r="I53" s="11"/>
      <c r="K53" s="40"/>
      <c r="L53" s="40"/>
      <c r="M53" s="1"/>
      <c r="N53" s="1"/>
      <c r="O53" s="40"/>
      <c r="P53" s="8"/>
      <c r="Q53" s="11"/>
      <c r="R53" s="11"/>
      <c r="S53" s="11"/>
    </row>
    <row r="54" spans="1:19" hidden="1" x14ac:dyDescent="0.25">
      <c r="A54" s="1">
        <v>7</v>
      </c>
      <c r="B54" s="1"/>
      <c r="C54" s="1"/>
      <c r="D54" s="1"/>
      <c r="E54" s="40"/>
      <c r="F54" s="8"/>
      <c r="G54" s="15" t="s">
        <v>18</v>
      </c>
      <c r="H54" s="15"/>
      <c r="I54" s="9" t="s">
        <v>16</v>
      </c>
      <c r="K54" s="40">
        <v>7</v>
      </c>
      <c r="L54" s="40"/>
      <c r="M54" s="1"/>
      <c r="N54" s="1"/>
      <c r="O54" s="40"/>
      <c r="P54" s="8"/>
      <c r="Q54" s="15" t="s">
        <v>18</v>
      </c>
      <c r="R54" s="15"/>
      <c r="S54" s="9" t="s">
        <v>16</v>
      </c>
    </row>
    <row r="55" spans="1:19" ht="24" hidden="1" x14ac:dyDescent="0.25">
      <c r="A55" s="2" t="s">
        <v>13</v>
      </c>
      <c r="B55" s="2" t="s">
        <v>0</v>
      </c>
      <c r="C55" s="3"/>
      <c r="D55" s="3" t="s">
        <v>1</v>
      </c>
      <c r="E55" s="20" t="s">
        <v>9</v>
      </c>
      <c r="F55" s="48" t="s">
        <v>10</v>
      </c>
      <c r="G55" s="48" t="s">
        <v>11</v>
      </c>
      <c r="H55" s="48"/>
      <c r="I55" s="48" t="s">
        <v>12</v>
      </c>
      <c r="K55" s="20" t="s">
        <v>13</v>
      </c>
      <c r="L55" s="20" t="s">
        <v>0</v>
      </c>
      <c r="M55" s="3"/>
      <c r="N55" s="3" t="s">
        <v>1</v>
      </c>
      <c r="O55" s="20" t="s">
        <v>9</v>
      </c>
      <c r="P55" s="48" t="s">
        <v>10</v>
      </c>
      <c r="Q55" s="48" t="s">
        <v>11</v>
      </c>
      <c r="R55" s="48"/>
      <c r="S55" s="48" t="s">
        <v>12</v>
      </c>
    </row>
    <row r="56" spans="1:19" hidden="1" x14ac:dyDescent="0.25">
      <c r="A56" s="2" t="s">
        <v>2</v>
      </c>
      <c r="B56" s="4" t="s">
        <v>3</v>
      </c>
      <c r="C56" s="4"/>
      <c r="D56" s="10"/>
      <c r="E56" s="41">
        <v>0.10485</v>
      </c>
      <c r="F56" s="5">
        <f>ROUND(D56*E56,2)</f>
        <v>0</v>
      </c>
      <c r="G56" s="5">
        <v>23</v>
      </c>
      <c r="H56" s="5"/>
      <c r="I56" s="5">
        <f>ROUND(F56*1.23,2)</f>
        <v>0</v>
      </c>
      <c r="K56" s="20" t="s">
        <v>2</v>
      </c>
      <c r="L56" s="53" t="s">
        <v>3</v>
      </c>
      <c r="M56" s="4"/>
      <c r="N56" s="10"/>
      <c r="O56" s="41">
        <v>0.10485</v>
      </c>
      <c r="P56" s="5">
        <f>ROUND(N56*O56,2)</f>
        <v>0</v>
      </c>
      <c r="Q56" s="5">
        <v>23</v>
      </c>
      <c r="R56" s="5"/>
      <c r="S56" s="5">
        <f>ROUND(P56*1.23,2)</f>
        <v>0</v>
      </c>
    </row>
    <row r="57" spans="1:19" ht="24" hidden="1" x14ac:dyDescent="0.25">
      <c r="A57" s="2" t="s">
        <v>4</v>
      </c>
      <c r="B57" s="4" t="s">
        <v>5</v>
      </c>
      <c r="C57" s="4"/>
      <c r="D57" s="5"/>
      <c r="E57" s="43">
        <v>6.28</v>
      </c>
      <c r="F57" s="5">
        <f t="shared" ref="F57:F59" si="30">ROUND(D57*E57,2)</f>
        <v>0</v>
      </c>
      <c r="G57" s="5">
        <v>23</v>
      </c>
      <c r="H57" s="5"/>
      <c r="I57" s="5">
        <f t="shared" ref="I57:I59" si="31">ROUND(F57*1.23,2)</f>
        <v>0</v>
      </c>
      <c r="K57" s="20" t="s">
        <v>4</v>
      </c>
      <c r="L57" s="53" t="s">
        <v>5</v>
      </c>
      <c r="M57" s="4"/>
      <c r="N57" s="5"/>
      <c r="O57" s="43">
        <v>6.28</v>
      </c>
      <c r="P57" s="5">
        <f t="shared" ref="P57:P59" si="32">ROUND(N57*O57,2)</f>
        <v>0</v>
      </c>
      <c r="Q57" s="5">
        <v>23</v>
      </c>
      <c r="R57" s="5"/>
      <c r="S57" s="5">
        <f t="shared" ref="S57:S59" si="33">ROUND(P57*1.23,2)</f>
        <v>0</v>
      </c>
    </row>
    <row r="58" spans="1:19" hidden="1" x14ac:dyDescent="0.25">
      <c r="A58" s="2" t="s">
        <v>6</v>
      </c>
      <c r="B58" s="4" t="s">
        <v>3</v>
      </c>
      <c r="C58" s="4"/>
      <c r="D58" s="10"/>
      <c r="E58" s="44">
        <v>3.4930000000000003E-2</v>
      </c>
      <c r="F58" s="5">
        <f t="shared" si="30"/>
        <v>0</v>
      </c>
      <c r="G58" s="5">
        <v>23</v>
      </c>
      <c r="H58" s="5"/>
      <c r="I58" s="5">
        <f t="shared" si="31"/>
        <v>0</v>
      </c>
      <c r="K58" s="20" t="s">
        <v>6</v>
      </c>
      <c r="L58" s="53" t="s">
        <v>3</v>
      </c>
      <c r="M58" s="4"/>
      <c r="N58" s="10"/>
      <c r="O58" s="44">
        <v>3.4930000000000003E-2</v>
      </c>
      <c r="P58" s="5">
        <f t="shared" si="32"/>
        <v>0</v>
      </c>
      <c r="Q58" s="5">
        <v>23</v>
      </c>
      <c r="R58" s="5"/>
      <c r="S58" s="5">
        <f t="shared" si="33"/>
        <v>0</v>
      </c>
    </row>
    <row r="59" spans="1:19" hidden="1" x14ac:dyDescent="0.25">
      <c r="A59" s="2" t="s">
        <v>14</v>
      </c>
      <c r="B59" s="4" t="s">
        <v>7</v>
      </c>
      <c r="C59" s="4"/>
      <c r="D59" s="48"/>
      <c r="E59" s="44">
        <v>31.37</v>
      </c>
      <c r="F59" s="5">
        <f t="shared" si="30"/>
        <v>0</v>
      </c>
      <c r="G59" s="5">
        <v>23</v>
      </c>
      <c r="H59" s="5"/>
      <c r="I59" s="5">
        <f t="shared" si="31"/>
        <v>0</v>
      </c>
      <c r="K59" s="20" t="s">
        <v>14</v>
      </c>
      <c r="L59" s="53" t="s">
        <v>7</v>
      </c>
      <c r="M59" s="4"/>
      <c r="N59" s="48"/>
      <c r="O59" s="44">
        <v>31.37</v>
      </c>
      <c r="P59" s="5">
        <f t="shared" si="32"/>
        <v>0</v>
      </c>
      <c r="Q59" s="5">
        <v>23</v>
      </c>
      <c r="R59" s="5"/>
      <c r="S59" s="5">
        <f t="shared" si="33"/>
        <v>0</v>
      </c>
    </row>
    <row r="60" spans="1:19" hidden="1" x14ac:dyDescent="0.25">
      <c r="A60" s="1"/>
      <c r="B60" s="13"/>
      <c r="C60" s="13"/>
      <c r="D60" s="14"/>
      <c r="E60" s="40"/>
      <c r="F60" s="8"/>
      <c r="G60" s="48" t="s">
        <v>8</v>
      </c>
      <c r="H60" s="48"/>
      <c r="I60" s="12">
        <f>SUM(I56:I59)</f>
        <v>0</v>
      </c>
      <c r="K60" s="40"/>
      <c r="L60" s="54"/>
      <c r="M60" s="13"/>
      <c r="N60" s="14"/>
      <c r="O60" s="40"/>
      <c r="P60" s="8"/>
      <c r="Q60" s="48" t="s">
        <v>8</v>
      </c>
      <c r="R60" s="48"/>
      <c r="S60" s="12">
        <f>SUM(S56:S59)</f>
        <v>0</v>
      </c>
    </row>
    <row r="61" spans="1:19" x14ac:dyDescent="0.25">
      <c r="A61" s="1">
        <v>5</v>
      </c>
      <c r="B61" s="1"/>
      <c r="C61" s="1"/>
      <c r="D61" s="1"/>
      <c r="E61" s="40"/>
      <c r="F61" s="8"/>
      <c r="G61" s="9" t="s">
        <v>20</v>
      </c>
      <c r="H61" s="9"/>
      <c r="I61" s="9"/>
      <c r="K61" s="40">
        <v>2</v>
      </c>
      <c r="L61" s="40"/>
      <c r="M61" s="1"/>
      <c r="N61" s="1"/>
      <c r="O61" s="40"/>
      <c r="P61" s="8"/>
      <c r="Q61" s="9" t="s">
        <v>20</v>
      </c>
      <c r="R61" s="9"/>
      <c r="S61" s="9"/>
    </row>
    <row r="62" spans="1:19" ht="36" x14ac:dyDescent="0.25">
      <c r="A62" s="2" t="s">
        <v>38</v>
      </c>
      <c r="B62" s="2" t="s">
        <v>0</v>
      </c>
      <c r="C62" s="3" t="s">
        <v>31</v>
      </c>
      <c r="D62" s="3" t="s">
        <v>29</v>
      </c>
      <c r="E62" s="20" t="s">
        <v>40</v>
      </c>
      <c r="F62" s="19" t="s">
        <v>34</v>
      </c>
      <c r="G62" s="19" t="s">
        <v>41</v>
      </c>
      <c r="H62" s="19" t="s">
        <v>32</v>
      </c>
      <c r="I62" s="19" t="s">
        <v>33</v>
      </c>
      <c r="K62" s="20" t="s">
        <v>38</v>
      </c>
      <c r="L62" s="20" t="s">
        <v>0</v>
      </c>
      <c r="M62" s="3" t="s">
        <v>31</v>
      </c>
      <c r="N62" s="3" t="s">
        <v>29</v>
      </c>
      <c r="O62" s="20" t="s">
        <v>40</v>
      </c>
      <c r="P62" s="19" t="s">
        <v>34</v>
      </c>
      <c r="Q62" s="19" t="s">
        <v>41</v>
      </c>
      <c r="R62" s="19" t="s">
        <v>32</v>
      </c>
      <c r="S62" s="19" t="s">
        <v>33</v>
      </c>
    </row>
    <row r="63" spans="1:19" x14ac:dyDescent="0.25">
      <c r="A63" s="2" t="s">
        <v>2</v>
      </c>
      <c r="B63" s="4" t="s">
        <v>3</v>
      </c>
      <c r="C63" s="4" t="s">
        <v>39</v>
      </c>
      <c r="D63" s="10">
        <v>1675281</v>
      </c>
      <c r="E63" s="41"/>
      <c r="F63" s="5">
        <f>ROUND(D63*E63,2)</f>
        <v>0</v>
      </c>
      <c r="G63" s="5">
        <v>23</v>
      </c>
      <c r="H63" s="5">
        <f t="shared" ref="H63:H66" si="34">ROUND(F63*0.23,2)</f>
        <v>0</v>
      </c>
      <c r="I63" s="5">
        <f t="shared" ref="I63:I66" si="35">F63+H63</f>
        <v>0</v>
      </c>
      <c r="K63" s="20" t="s">
        <v>61</v>
      </c>
      <c r="L63" s="53" t="s">
        <v>3</v>
      </c>
      <c r="M63" s="4" t="s">
        <v>39</v>
      </c>
      <c r="N63" s="10">
        <v>1926573</v>
      </c>
      <c r="O63" s="41">
        <v>0</v>
      </c>
      <c r="P63" s="5">
        <f>ROUND(N63*O63,2)</f>
        <v>0</v>
      </c>
      <c r="Q63" s="5">
        <v>23</v>
      </c>
      <c r="R63" s="5">
        <f t="shared" ref="R63:R66" si="36">ROUND(P63*0.23,2)</f>
        <v>0</v>
      </c>
      <c r="S63" s="5">
        <f t="shared" ref="S63:S66" si="37">P63+R63</f>
        <v>0</v>
      </c>
    </row>
    <row r="64" spans="1:19" ht="24" x14ac:dyDescent="0.25">
      <c r="A64" s="2" t="s">
        <v>4</v>
      </c>
      <c r="B64" s="4" t="s">
        <v>30</v>
      </c>
      <c r="C64" s="4">
        <v>7</v>
      </c>
      <c r="D64" s="5">
        <v>12</v>
      </c>
      <c r="E64" s="43"/>
      <c r="F64" s="5">
        <f>ROUND(C64*D64*E64,2)</f>
        <v>0</v>
      </c>
      <c r="G64" s="5">
        <v>23</v>
      </c>
      <c r="H64" s="5">
        <f t="shared" si="34"/>
        <v>0</v>
      </c>
      <c r="I64" s="5">
        <f t="shared" si="35"/>
        <v>0</v>
      </c>
      <c r="K64" s="20" t="s">
        <v>4</v>
      </c>
      <c r="L64" s="53" t="s">
        <v>30</v>
      </c>
      <c r="M64" s="4">
        <f>C64</f>
        <v>7</v>
      </c>
      <c r="N64" s="5">
        <v>12</v>
      </c>
      <c r="O64" s="41">
        <v>0</v>
      </c>
      <c r="P64" s="5">
        <f>ROUND(M64*N64*O64,2)</f>
        <v>0</v>
      </c>
      <c r="Q64" s="5">
        <v>23</v>
      </c>
      <c r="R64" s="5">
        <f t="shared" si="36"/>
        <v>0</v>
      </c>
      <c r="S64" s="5">
        <f t="shared" si="37"/>
        <v>0</v>
      </c>
    </row>
    <row r="65" spans="1:19" x14ac:dyDescent="0.25">
      <c r="A65" s="2" t="s">
        <v>6</v>
      </c>
      <c r="B65" s="4" t="s">
        <v>3</v>
      </c>
      <c r="C65" s="4" t="s">
        <v>39</v>
      </c>
      <c r="D65" s="10">
        <f>D63</f>
        <v>1675281</v>
      </c>
      <c r="E65" s="44">
        <v>3.0939999999999999E-2</v>
      </c>
      <c r="F65" s="5">
        <f t="shared" ref="F65" si="38">ROUND(D65*E65,2)</f>
        <v>51833.19</v>
      </c>
      <c r="G65" s="5">
        <v>23</v>
      </c>
      <c r="H65" s="5">
        <f t="shared" si="34"/>
        <v>11921.63</v>
      </c>
      <c r="I65" s="5">
        <f t="shared" si="35"/>
        <v>63754.82</v>
      </c>
      <c r="K65" s="20" t="s">
        <v>6</v>
      </c>
      <c r="L65" s="53" t="s">
        <v>3</v>
      </c>
      <c r="M65" s="4" t="s">
        <v>39</v>
      </c>
      <c r="N65" s="10">
        <f>N63</f>
        <v>1926573</v>
      </c>
      <c r="O65" s="88">
        <f>E65</f>
        <v>3.0939999999999999E-2</v>
      </c>
      <c r="P65" s="5">
        <f t="shared" ref="P65" si="39">ROUND(N65*O65,2)</f>
        <v>59608.17</v>
      </c>
      <c r="Q65" s="5">
        <v>23</v>
      </c>
      <c r="R65" s="5">
        <f t="shared" si="36"/>
        <v>13709.88</v>
      </c>
      <c r="S65" s="5">
        <f t="shared" si="37"/>
        <v>73318.05</v>
      </c>
    </row>
    <row r="66" spans="1:19" x14ac:dyDescent="0.25">
      <c r="A66" s="2" t="s">
        <v>14</v>
      </c>
      <c r="B66" s="4" t="s">
        <v>30</v>
      </c>
      <c r="C66" s="4">
        <f>C64</f>
        <v>7</v>
      </c>
      <c r="D66" s="5">
        <v>12</v>
      </c>
      <c r="E66" s="90">
        <v>161.01</v>
      </c>
      <c r="F66" s="5">
        <f>ROUND(C66*D66*E66,2)</f>
        <v>13524.84</v>
      </c>
      <c r="G66" s="5">
        <v>23</v>
      </c>
      <c r="H66" s="5">
        <f t="shared" si="34"/>
        <v>3110.71</v>
      </c>
      <c r="I66" s="5">
        <f t="shared" si="35"/>
        <v>16635.55</v>
      </c>
      <c r="K66" s="20" t="s">
        <v>14</v>
      </c>
      <c r="L66" s="53" t="s">
        <v>30</v>
      </c>
      <c r="M66" s="4">
        <f>M64</f>
        <v>7</v>
      </c>
      <c r="N66" s="5">
        <v>12</v>
      </c>
      <c r="O66" s="91">
        <f>E66</f>
        <v>161.01</v>
      </c>
      <c r="P66" s="5">
        <f>ROUND(M66*N66*O66,2)</f>
        <v>13524.84</v>
      </c>
      <c r="Q66" s="5">
        <v>23</v>
      </c>
      <c r="R66" s="5">
        <f t="shared" si="36"/>
        <v>3110.71</v>
      </c>
      <c r="S66" s="5">
        <f t="shared" si="37"/>
        <v>16635.55</v>
      </c>
    </row>
    <row r="67" spans="1:19" x14ac:dyDescent="0.25">
      <c r="A67" s="1"/>
      <c r="B67" s="1"/>
      <c r="C67" s="1"/>
      <c r="D67" s="1"/>
      <c r="E67" s="40"/>
      <c r="F67" s="8"/>
      <c r="G67" s="48" t="s">
        <v>8</v>
      </c>
      <c r="H67" s="48">
        <f>SUM(H63:H66)</f>
        <v>15032.34</v>
      </c>
      <c r="I67" s="12">
        <f>SUM(I63:I66)</f>
        <v>80390.37</v>
      </c>
      <c r="K67" s="40"/>
      <c r="L67" s="40"/>
      <c r="M67" s="1"/>
      <c r="N67" s="1"/>
      <c r="O67" s="40"/>
      <c r="P67" s="8"/>
      <c r="Q67" s="48" t="s">
        <v>8</v>
      </c>
      <c r="R67" s="48">
        <f>SUM(R63:R66)</f>
        <v>16820.59</v>
      </c>
      <c r="S67" s="12">
        <f>SUM(S63:S66)</f>
        <v>89953.600000000006</v>
      </c>
    </row>
    <row r="68" spans="1:19" x14ac:dyDescent="0.25">
      <c r="A68" s="1"/>
      <c r="B68" s="1"/>
      <c r="C68" s="1"/>
      <c r="D68" s="1"/>
      <c r="E68" s="40"/>
      <c r="F68" s="8"/>
      <c r="G68" s="11"/>
      <c r="H68" s="11"/>
      <c r="I68" s="11"/>
      <c r="K68" s="40"/>
      <c r="L68" s="40"/>
      <c r="M68" s="1"/>
      <c r="N68" s="1"/>
      <c r="O68" s="40"/>
      <c r="P68" s="8"/>
      <c r="Q68" s="11"/>
      <c r="R68" s="11"/>
      <c r="S68" s="11"/>
    </row>
    <row r="69" spans="1:19" hidden="1" x14ac:dyDescent="0.25">
      <c r="A69" s="1">
        <v>6</v>
      </c>
      <c r="B69" s="1"/>
      <c r="C69" s="1"/>
      <c r="D69" s="1"/>
      <c r="E69" s="40"/>
      <c r="F69" s="8"/>
      <c r="G69" s="9" t="s">
        <v>27</v>
      </c>
      <c r="H69" s="9"/>
      <c r="I69" s="9"/>
      <c r="K69" s="40">
        <v>6</v>
      </c>
      <c r="L69" s="40"/>
      <c r="M69" s="1"/>
      <c r="N69" s="1"/>
      <c r="O69" s="40"/>
      <c r="P69" s="8"/>
      <c r="Q69" s="9" t="s">
        <v>27</v>
      </c>
      <c r="R69" s="9"/>
      <c r="S69" s="9"/>
    </row>
    <row r="70" spans="1:19" ht="36" hidden="1" x14ac:dyDescent="0.25">
      <c r="A70" s="2" t="s">
        <v>38</v>
      </c>
      <c r="B70" s="2" t="s">
        <v>0</v>
      </c>
      <c r="C70" s="3" t="s">
        <v>31</v>
      </c>
      <c r="D70" s="3" t="s">
        <v>29</v>
      </c>
      <c r="E70" s="20" t="s">
        <v>40</v>
      </c>
      <c r="F70" s="19" t="s">
        <v>34</v>
      </c>
      <c r="G70" s="19" t="s">
        <v>41</v>
      </c>
      <c r="H70" s="19" t="s">
        <v>32</v>
      </c>
      <c r="I70" s="19" t="s">
        <v>33</v>
      </c>
      <c r="K70" s="20" t="s">
        <v>38</v>
      </c>
      <c r="L70" s="20" t="s">
        <v>0</v>
      </c>
      <c r="M70" s="3" t="s">
        <v>31</v>
      </c>
      <c r="N70" s="3" t="s">
        <v>29</v>
      </c>
      <c r="O70" s="20" t="s">
        <v>40</v>
      </c>
      <c r="P70" s="19" t="s">
        <v>34</v>
      </c>
      <c r="Q70" s="19" t="s">
        <v>41</v>
      </c>
      <c r="R70" s="19" t="s">
        <v>32</v>
      </c>
      <c r="S70" s="19" t="s">
        <v>33</v>
      </c>
    </row>
    <row r="71" spans="1:19" hidden="1" x14ac:dyDescent="0.25">
      <c r="A71" s="2" t="s">
        <v>2</v>
      </c>
      <c r="B71" s="4" t="s">
        <v>3</v>
      </c>
      <c r="C71" s="4" t="s">
        <v>39</v>
      </c>
      <c r="D71" s="10"/>
      <c r="E71" s="41">
        <f>E63+0.00362</f>
        <v>3.62E-3</v>
      </c>
      <c r="F71" s="5">
        <f>ROUND(D71*E71,2)</f>
        <v>0</v>
      </c>
      <c r="G71" s="5">
        <v>23</v>
      </c>
      <c r="H71" s="5">
        <f t="shared" ref="H71" si="40">ROUND(F71*0.23,2)</f>
        <v>0</v>
      </c>
      <c r="I71" s="5">
        <f t="shared" ref="I71" si="41">F71+H71</f>
        <v>0</v>
      </c>
      <c r="K71" s="20" t="s">
        <v>2</v>
      </c>
      <c r="L71" s="53" t="s">
        <v>3</v>
      </c>
      <c r="M71" s="4" t="s">
        <v>39</v>
      </c>
      <c r="N71" s="10">
        <f>INT(D71*L4)</f>
        <v>0</v>
      </c>
      <c r="O71" s="41">
        <f>E71</f>
        <v>3.62E-3</v>
      </c>
      <c r="P71" s="5">
        <f>ROUND(N71*O71,2)</f>
        <v>0</v>
      </c>
      <c r="Q71" s="5">
        <v>23</v>
      </c>
      <c r="R71" s="5">
        <f t="shared" ref="R71:R74" si="42">ROUND(P71*0.23,2)</f>
        <v>0</v>
      </c>
      <c r="S71" s="5">
        <f t="shared" ref="S71:S74" si="43">P71+R71</f>
        <v>0</v>
      </c>
    </row>
    <row r="72" spans="1:19" ht="24" hidden="1" x14ac:dyDescent="0.25">
      <c r="A72" s="2" t="s">
        <v>4</v>
      </c>
      <c r="B72" s="4" t="s">
        <v>30</v>
      </c>
      <c r="C72" s="4"/>
      <c r="D72" s="5">
        <v>12</v>
      </c>
      <c r="E72" s="43">
        <v>0</v>
      </c>
      <c r="F72" s="5">
        <f>ROUND(C72*D72*E72,2)</f>
        <v>0</v>
      </c>
      <c r="G72" s="5">
        <v>23</v>
      </c>
      <c r="H72" s="5">
        <f t="shared" ref="H72:H74" si="44">ROUND(F72*0.23,2)</f>
        <v>0</v>
      </c>
      <c r="I72" s="5">
        <f t="shared" ref="I72:I74" si="45">F72+H72</f>
        <v>0</v>
      </c>
      <c r="K72" s="20" t="s">
        <v>4</v>
      </c>
      <c r="L72" s="53" t="s">
        <v>30</v>
      </c>
      <c r="M72" s="4"/>
      <c r="N72" s="5">
        <v>12</v>
      </c>
      <c r="O72" s="41">
        <f>E72</f>
        <v>0</v>
      </c>
      <c r="P72" s="5">
        <f>ROUND(M72*N72*O72,2)</f>
        <v>0</v>
      </c>
      <c r="Q72" s="5">
        <v>23</v>
      </c>
      <c r="R72" s="5">
        <f t="shared" si="42"/>
        <v>0</v>
      </c>
      <c r="S72" s="5">
        <f t="shared" si="43"/>
        <v>0</v>
      </c>
    </row>
    <row r="73" spans="1:19" hidden="1" x14ac:dyDescent="0.25">
      <c r="A73" s="2" t="s">
        <v>6</v>
      </c>
      <c r="B73" s="4" t="s">
        <v>3</v>
      </c>
      <c r="C73" s="4" t="s">
        <v>39</v>
      </c>
      <c r="D73" s="10">
        <f>D71</f>
        <v>0</v>
      </c>
      <c r="E73" s="44">
        <v>3.0939999999999999E-2</v>
      </c>
      <c r="F73" s="5">
        <f t="shared" ref="F73" si="46">ROUND(D73*E73,2)</f>
        <v>0</v>
      </c>
      <c r="G73" s="5">
        <v>23</v>
      </c>
      <c r="H73" s="5">
        <f t="shared" si="44"/>
        <v>0</v>
      </c>
      <c r="I73" s="5">
        <f t="shared" si="45"/>
        <v>0</v>
      </c>
      <c r="K73" s="20" t="s">
        <v>6</v>
      </c>
      <c r="L73" s="53" t="s">
        <v>3</v>
      </c>
      <c r="M73" s="4" t="s">
        <v>39</v>
      </c>
      <c r="N73" s="10">
        <f>N71</f>
        <v>0</v>
      </c>
      <c r="O73" s="88">
        <f>E73</f>
        <v>3.0939999999999999E-2</v>
      </c>
      <c r="P73" s="5">
        <f t="shared" ref="P73" si="47">ROUND(N73*O73,2)</f>
        <v>0</v>
      </c>
      <c r="Q73" s="5">
        <v>23</v>
      </c>
      <c r="R73" s="5">
        <f t="shared" si="42"/>
        <v>0</v>
      </c>
      <c r="S73" s="5">
        <f t="shared" si="43"/>
        <v>0</v>
      </c>
    </row>
    <row r="74" spans="1:19" hidden="1" x14ac:dyDescent="0.25">
      <c r="A74" s="2" t="s">
        <v>14</v>
      </c>
      <c r="B74" s="4" t="s">
        <v>30</v>
      </c>
      <c r="C74" s="4">
        <f>C72</f>
        <v>0</v>
      </c>
      <c r="D74" s="5">
        <f>D72</f>
        <v>12</v>
      </c>
      <c r="E74" s="90">
        <v>161.01</v>
      </c>
      <c r="F74" s="5">
        <f>ROUND(C74*D74*E74,2)</f>
        <v>0</v>
      </c>
      <c r="G74" s="5">
        <v>23</v>
      </c>
      <c r="H74" s="5">
        <f t="shared" si="44"/>
        <v>0</v>
      </c>
      <c r="I74" s="5">
        <f t="shared" si="45"/>
        <v>0</v>
      </c>
      <c r="J74" s="67"/>
      <c r="K74" s="20" t="s">
        <v>14</v>
      </c>
      <c r="L74" s="53" t="s">
        <v>30</v>
      </c>
      <c r="M74" s="4">
        <f>M72</f>
        <v>0</v>
      </c>
      <c r="N74" s="5">
        <f>N72</f>
        <v>12</v>
      </c>
      <c r="O74" s="91">
        <f>E74</f>
        <v>161.01</v>
      </c>
      <c r="P74" s="5">
        <f>ROUND(M74*N74*O74,2)</f>
        <v>0</v>
      </c>
      <c r="Q74" s="5">
        <v>23</v>
      </c>
      <c r="R74" s="5">
        <f t="shared" si="42"/>
        <v>0</v>
      </c>
      <c r="S74" s="5">
        <f t="shared" si="43"/>
        <v>0</v>
      </c>
    </row>
    <row r="75" spans="1:19" hidden="1" x14ac:dyDescent="0.25">
      <c r="A75" s="1"/>
      <c r="B75" s="1"/>
      <c r="C75" s="1"/>
      <c r="D75" s="1"/>
      <c r="E75" s="40"/>
      <c r="F75" s="8"/>
      <c r="G75" s="48" t="s">
        <v>8</v>
      </c>
      <c r="H75" s="48">
        <f>SUM(H71:H74)</f>
        <v>0</v>
      </c>
      <c r="I75" s="12">
        <f>SUM(I71:I74)</f>
        <v>0</v>
      </c>
      <c r="J75" s="67"/>
      <c r="K75" s="40"/>
      <c r="L75" s="40"/>
      <c r="M75" s="1"/>
      <c r="N75" s="1"/>
      <c r="O75" s="40"/>
      <c r="P75" s="8"/>
      <c r="Q75" s="48" t="s">
        <v>8</v>
      </c>
      <c r="R75" s="48">
        <f>SUM(R71:R74)</f>
        <v>0</v>
      </c>
      <c r="S75" s="12">
        <f>SUM(S71:S74)</f>
        <v>0</v>
      </c>
    </row>
    <row r="76" spans="1:19" x14ac:dyDescent="0.25">
      <c r="A76" s="1"/>
      <c r="B76" s="1"/>
      <c r="C76" s="1"/>
      <c r="D76" s="1"/>
      <c r="E76" s="40"/>
      <c r="F76" s="8"/>
      <c r="G76" s="11"/>
      <c r="H76" s="11"/>
      <c r="I76" s="11"/>
      <c r="J76" s="67"/>
      <c r="K76" s="40"/>
      <c r="L76" s="40"/>
      <c r="M76" s="1"/>
      <c r="N76" s="1"/>
      <c r="O76" s="40"/>
      <c r="P76" s="8"/>
      <c r="Q76" s="11"/>
      <c r="R76" s="11"/>
      <c r="S76" s="11"/>
    </row>
    <row r="77" spans="1:19" x14ac:dyDescent="0.25">
      <c r="A77" s="1">
        <v>7</v>
      </c>
      <c r="B77" s="1"/>
      <c r="C77" s="1"/>
      <c r="D77" s="1"/>
      <c r="E77" s="40"/>
      <c r="F77" s="8"/>
      <c r="G77" s="9" t="s">
        <v>18</v>
      </c>
      <c r="H77" s="9"/>
      <c r="I77" s="9"/>
      <c r="J77" s="67"/>
      <c r="K77" s="40">
        <v>3</v>
      </c>
      <c r="L77" s="40"/>
      <c r="M77" s="1"/>
      <c r="N77" s="1"/>
      <c r="O77" s="40"/>
      <c r="P77" s="8"/>
      <c r="Q77" s="9" t="s">
        <v>18</v>
      </c>
      <c r="R77" s="9"/>
      <c r="S77" s="9"/>
    </row>
    <row r="78" spans="1:19" ht="36" x14ac:dyDescent="0.25">
      <c r="A78" s="2" t="s">
        <v>38</v>
      </c>
      <c r="B78" s="2" t="s">
        <v>0</v>
      </c>
      <c r="C78" s="3" t="s">
        <v>31</v>
      </c>
      <c r="D78" s="3" t="s">
        <v>29</v>
      </c>
      <c r="E78" s="20" t="s">
        <v>40</v>
      </c>
      <c r="F78" s="19" t="s">
        <v>34</v>
      </c>
      <c r="G78" s="19" t="s">
        <v>41</v>
      </c>
      <c r="H78" s="19" t="s">
        <v>32</v>
      </c>
      <c r="I78" s="19" t="s">
        <v>33</v>
      </c>
      <c r="J78" s="67"/>
      <c r="K78" s="20" t="s">
        <v>38</v>
      </c>
      <c r="L78" s="20" t="s">
        <v>0</v>
      </c>
      <c r="M78" s="3" t="s">
        <v>31</v>
      </c>
      <c r="N78" s="3" t="s">
        <v>29</v>
      </c>
      <c r="O78" s="20" t="s">
        <v>40</v>
      </c>
      <c r="P78" s="19" t="s">
        <v>34</v>
      </c>
      <c r="Q78" s="19" t="s">
        <v>41</v>
      </c>
      <c r="R78" s="19" t="s">
        <v>32</v>
      </c>
      <c r="S78" s="19" t="s">
        <v>33</v>
      </c>
    </row>
    <row r="79" spans="1:19" x14ac:dyDescent="0.25">
      <c r="A79" s="2" t="s">
        <v>2</v>
      </c>
      <c r="B79" s="4" t="s">
        <v>3</v>
      </c>
      <c r="C79" s="4" t="s">
        <v>39</v>
      </c>
      <c r="D79" s="10">
        <v>283412</v>
      </c>
      <c r="E79" s="41"/>
      <c r="F79" s="5">
        <f>ROUND(D79*E79,2)</f>
        <v>0</v>
      </c>
      <c r="G79" s="5">
        <v>23</v>
      </c>
      <c r="H79" s="5">
        <f t="shared" ref="H79:H82" si="48">ROUND(F79*0.23,2)</f>
        <v>0</v>
      </c>
      <c r="I79" s="5">
        <f t="shared" ref="I79:I82" si="49">F79+H79</f>
        <v>0</v>
      </c>
      <c r="J79" s="67"/>
      <c r="K79" s="20" t="s">
        <v>61</v>
      </c>
      <c r="L79" s="53" t="s">
        <v>3</v>
      </c>
      <c r="M79" s="4" t="s">
        <v>39</v>
      </c>
      <c r="N79" s="10">
        <v>325924</v>
      </c>
      <c r="O79" s="41">
        <f>E79</f>
        <v>0</v>
      </c>
      <c r="P79" s="5">
        <f>ROUND(N79*O79,2)</f>
        <v>0</v>
      </c>
      <c r="Q79" s="5">
        <v>23</v>
      </c>
      <c r="R79" s="5">
        <f t="shared" ref="R79:R82" si="50">ROUND(P79*0.23,2)</f>
        <v>0</v>
      </c>
      <c r="S79" s="5">
        <f t="shared" ref="S79:S82" si="51">P79+R79</f>
        <v>0</v>
      </c>
    </row>
    <row r="80" spans="1:19" ht="24" x14ac:dyDescent="0.25">
      <c r="A80" s="2" t="s">
        <v>4</v>
      </c>
      <c r="B80" s="4" t="s">
        <v>30</v>
      </c>
      <c r="C80" s="4">
        <v>7</v>
      </c>
      <c r="D80" s="5">
        <v>12</v>
      </c>
      <c r="E80" s="43"/>
      <c r="F80" s="5">
        <f>ROUND(C80*D80*E80,2)</f>
        <v>0</v>
      </c>
      <c r="G80" s="5">
        <v>23</v>
      </c>
      <c r="H80" s="5">
        <f t="shared" si="48"/>
        <v>0</v>
      </c>
      <c r="I80" s="5">
        <f t="shared" si="49"/>
        <v>0</v>
      </c>
      <c r="J80" s="67"/>
      <c r="K80" s="20" t="s">
        <v>4</v>
      </c>
      <c r="L80" s="53" t="s">
        <v>30</v>
      </c>
      <c r="M80" s="4">
        <f>C80</f>
        <v>7</v>
      </c>
      <c r="N80" s="5">
        <v>12</v>
      </c>
      <c r="O80" s="41">
        <f>E80</f>
        <v>0</v>
      </c>
      <c r="P80" s="5">
        <f>ROUND(M80*N80*O80,2)</f>
        <v>0</v>
      </c>
      <c r="Q80" s="5">
        <v>23</v>
      </c>
      <c r="R80" s="5">
        <f t="shared" si="50"/>
        <v>0</v>
      </c>
      <c r="S80" s="5">
        <f t="shared" si="51"/>
        <v>0</v>
      </c>
    </row>
    <row r="81" spans="1:19" x14ac:dyDescent="0.25">
      <c r="A81" s="2" t="s">
        <v>6</v>
      </c>
      <c r="B81" s="4" t="s">
        <v>3</v>
      </c>
      <c r="C81" s="4" t="s">
        <v>39</v>
      </c>
      <c r="D81" s="10">
        <f>D79</f>
        <v>283412</v>
      </c>
      <c r="E81" s="44">
        <v>3.2390000000000002E-2</v>
      </c>
      <c r="F81" s="5">
        <f t="shared" ref="F81" si="52">ROUND(D81*E81,2)</f>
        <v>9179.7099999999991</v>
      </c>
      <c r="G81" s="5">
        <v>23</v>
      </c>
      <c r="H81" s="5">
        <f t="shared" si="48"/>
        <v>2111.33</v>
      </c>
      <c r="I81" s="5">
        <f t="shared" si="49"/>
        <v>11291.039999999999</v>
      </c>
      <c r="J81" s="67"/>
      <c r="K81" s="20" t="s">
        <v>6</v>
      </c>
      <c r="L81" s="53" t="s">
        <v>3</v>
      </c>
      <c r="M81" s="4" t="s">
        <v>39</v>
      </c>
      <c r="N81" s="10">
        <f>N79</f>
        <v>325924</v>
      </c>
      <c r="O81" s="88">
        <f>E81</f>
        <v>3.2390000000000002E-2</v>
      </c>
      <c r="P81" s="5">
        <f t="shared" ref="P81" si="53">ROUND(N81*O81,2)</f>
        <v>10556.68</v>
      </c>
      <c r="Q81" s="5">
        <v>23</v>
      </c>
      <c r="R81" s="5">
        <f t="shared" si="50"/>
        <v>2428.04</v>
      </c>
      <c r="S81" s="5">
        <f t="shared" si="51"/>
        <v>12984.720000000001</v>
      </c>
    </row>
    <row r="82" spans="1:19" x14ac:dyDescent="0.25">
      <c r="A82" s="2" t="s">
        <v>14</v>
      </c>
      <c r="B82" s="4" t="s">
        <v>30</v>
      </c>
      <c r="C82" s="4">
        <f>C80</f>
        <v>7</v>
      </c>
      <c r="D82" s="5">
        <f>D80</f>
        <v>12</v>
      </c>
      <c r="E82" s="44">
        <v>29.09</v>
      </c>
      <c r="F82" s="5">
        <f>ROUND(C82*D82*E82,2)</f>
        <v>2443.56</v>
      </c>
      <c r="G82" s="5">
        <v>23</v>
      </c>
      <c r="H82" s="5">
        <f t="shared" si="48"/>
        <v>562.02</v>
      </c>
      <c r="I82" s="5">
        <f t="shared" si="49"/>
        <v>3005.58</v>
      </c>
      <c r="J82" s="67"/>
      <c r="K82" s="20" t="s">
        <v>14</v>
      </c>
      <c r="L82" s="53" t="s">
        <v>30</v>
      </c>
      <c r="M82" s="4">
        <f>M80</f>
        <v>7</v>
      </c>
      <c r="N82" s="5">
        <f>N80</f>
        <v>12</v>
      </c>
      <c r="O82" s="91">
        <f>E82</f>
        <v>29.09</v>
      </c>
      <c r="P82" s="5">
        <f>ROUND(M82*N82*O82,2)</f>
        <v>2443.56</v>
      </c>
      <c r="Q82" s="5">
        <v>23</v>
      </c>
      <c r="R82" s="5">
        <f t="shared" si="50"/>
        <v>562.02</v>
      </c>
      <c r="S82" s="5">
        <f t="shared" si="51"/>
        <v>3005.58</v>
      </c>
    </row>
    <row r="83" spans="1:19" x14ac:dyDescent="0.25">
      <c r="A83" s="1"/>
      <c r="B83" s="1"/>
      <c r="C83" s="1"/>
      <c r="D83" s="1"/>
      <c r="E83" s="40"/>
      <c r="F83" s="8"/>
      <c r="G83" s="48" t="s">
        <v>8</v>
      </c>
      <c r="H83" s="48">
        <f>SUM(H79:H82)</f>
        <v>2673.35</v>
      </c>
      <c r="I83" s="12">
        <f>SUM(I79:I82)</f>
        <v>14296.619999999999</v>
      </c>
      <c r="J83" s="67"/>
      <c r="K83" s="40"/>
      <c r="L83" s="40"/>
      <c r="M83" s="1"/>
      <c r="N83" s="1"/>
      <c r="O83" s="40"/>
      <c r="P83" s="8"/>
      <c r="Q83" s="48" t="s">
        <v>8</v>
      </c>
      <c r="R83" s="48">
        <f>SUM(R79:R82)</f>
        <v>2990.06</v>
      </c>
      <c r="S83" s="12">
        <f>SUM(S79:S82)</f>
        <v>15990.300000000001</v>
      </c>
    </row>
    <row r="84" spans="1:19" x14ac:dyDescent="0.25">
      <c r="A84" s="1"/>
      <c r="B84" s="1"/>
      <c r="C84" s="1"/>
      <c r="D84" s="1"/>
      <c r="E84" s="40"/>
      <c r="F84" s="8"/>
      <c r="G84" s="11"/>
      <c r="H84" s="11"/>
      <c r="I84" s="11"/>
      <c r="J84" s="67"/>
      <c r="K84" s="40"/>
      <c r="L84" s="40"/>
      <c r="M84" s="1"/>
      <c r="N84" s="1"/>
      <c r="O84" s="40"/>
      <c r="P84" s="8"/>
      <c r="Q84" s="11"/>
      <c r="R84" s="11"/>
      <c r="S84" s="11"/>
    </row>
    <row r="85" spans="1:19" x14ac:dyDescent="0.25">
      <c r="A85" s="1">
        <v>8</v>
      </c>
      <c r="B85" s="1"/>
      <c r="C85" s="1"/>
      <c r="D85" s="1"/>
      <c r="E85" s="40"/>
      <c r="F85" s="8"/>
      <c r="G85" s="9" t="s">
        <v>28</v>
      </c>
      <c r="H85" s="9"/>
      <c r="I85" s="9"/>
      <c r="J85" s="67"/>
      <c r="K85" s="40">
        <v>4</v>
      </c>
      <c r="L85" s="40"/>
      <c r="M85" s="1"/>
      <c r="N85" s="1"/>
      <c r="O85" s="40"/>
      <c r="P85" s="8"/>
      <c r="Q85" s="9" t="s">
        <v>28</v>
      </c>
      <c r="R85" s="9"/>
      <c r="S85" s="9"/>
    </row>
    <row r="86" spans="1:19" ht="36" x14ac:dyDescent="0.25">
      <c r="A86" s="2" t="s">
        <v>35</v>
      </c>
      <c r="B86" s="2" t="s">
        <v>0</v>
      </c>
      <c r="C86" s="3" t="s">
        <v>31</v>
      </c>
      <c r="D86" s="3" t="s">
        <v>29</v>
      </c>
      <c r="E86" s="20" t="s">
        <v>40</v>
      </c>
      <c r="F86" s="19" t="s">
        <v>34</v>
      </c>
      <c r="G86" s="19" t="s">
        <v>41</v>
      </c>
      <c r="H86" s="19" t="s">
        <v>32</v>
      </c>
      <c r="I86" s="19" t="s">
        <v>33</v>
      </c>
      <c r="J86" s="67"/>
      <c r="K86" s="20" t="s">
        <v>62</v>
      </c>
      <c r="L86" s="20" t="s">
        <v>0</v>
      </c>
      <c r="M86" s="3" t="s">
        <v>31</v>
      </c>
      <c r="N86" s="3" t="s">
        <v>29</v>
      </c>
      <c r="O86" s="20" t="s">
        <v>40</v>
      </c>
      <c r="P86" s="19" t="s">
        <v>34</v>
      </c>
      <c r="Q86" s="19" t="s">
        <v>41</v>
      </c>
      <c r="R86" s="19" t="s">
        <v>32</v>
      </c>
      <c r="S86" s="19" t="s">
        <v>33</v>
      </c>
    </row>
    <row r="87" spans="1:19" x14ac:dyDescent="0.25">
      <c r="A87" s="2" t="s">
        <v>2</v>
      </c>
      <c r="B87" s="4" t="s">
        <v>3</v>
      </c>
      <c r="C87" s="4" t="s">
        <v>39</v>
      </c>
      <c r="D87" s="10">
        <v>93629</v>
      </c>
      <c r="E87" s="41"/>
      <c r="F87" s="5">
        <f>ROUND(D87*E87,2)</f>
        <v>0</v>
      </c>
      <c r="G87" s="5">
        <v>23</v>
      </c>
      <c r="H87" s="5">
        <f t="shared" ref="H87:H90" si="54">ROUND(F87*0.23,2)</f>
        <v>0</v>
      </c>
      <c r="I87" s="5">
        <f t="shared" ref="I87:I90" si="55">F87+H87</f>
        <v>0</v>
      </c>
      <c r="J87" s="67"/>
      <c r="K87" s="20" t="s">
        <v>61</v>
      </c>
      <c r="L87" s="53" t="s">
        <v>3</v>
      </c>
      <c r="M87" s="4" t="s">
        <v>39</v>
      </c>
      <c r="N87" s="10">
        <v>107673</v>
      </c>
      <c r="O87" s="41">
        <f>E87</f>
        <v>0</v>
      </c>
      <c r="P87" s="5">
        <f>ROUND(N87*O87,2)</f>
        <v>0</v>
      </c>
      <c r="Q87" s="5">
        <v>23</v>
      </c>
      <c r="R87" s="5">
        <f t="shared" ref="R87:R90" si="56">ROUND(P87*0.23,2)</f>
        <v>0</v>
      </c>
      <c r="S87" s="5">
        <f t="shared" ref="S87:S90" si="57">P87+R87</f>
        <v>0</v>
      </c>
    </row>
    <row r="88" spans="1:19" ht="24" x14ac:dyDescent="0.25">
      <c r="A88" s="2" t="s">
        <v>4</v>
      </c>
      <c r="B88" s="4" t="s">
        <v>30</v>
      </c>
      <c r="C88" s="4">
        <v>3</v>
      </c>
      <c r="D88" s="5">
        <v>12</v>
      </c>
      <c r="E88" s="43"/>
      <c r="F88" s="5">
        <f>ROUND(C88*D88*E88,2)</f>
        <v>0</v>
      </c>
      <c r="G88" s="5">
        <v>23</v>
      </c>
      <c r="H88" s="5">
        <f t="shared" si="54"/>
        <v>0</v>
      </c>
      <c r="I88" s="5">
        <f t="shared" si="55"/>
        <v>0</v>
      </c>
      <c r="J88" s="67"/>
      <c r="K88" s="20" t="s">
        <v>4</v>
      </c>
      <c r="L88" s="53" t="s">
        <v>30</v>
      </c>
      <c r="M88" s="4">
        <f>C88</f>
        <v>3</v>
      </c>
      <c r="N88" s="5">
        <v>12</v>
      </c>
      <c r="O88" s="41">
        <f>E88</f>
        <v>0</v>
      </c>
      <c r="P88" s="5">
        <f>ROUND(M88*N88*O88,2)</f>
        <v>0</v>
      </c>
      <c r="Q88" s="5">
        <v>23</v>
      </c>
      <c r="R88" s="5">
        <f t="shared" si="56"/>
        <v>0</v>
      </c>
      <c r="S88" s="5">
        <f t="shared" si="57"/>
        <v>0</v>
      </c>
    </row>
    <row r="89" spans="1:19" x14ac:dyDescent="0.25">
      <c r="A89" s="2" t="s">
        <v>6</v>
      </c>
      <c r="B89" s="4" t="s">
        <v>3</v>
      </c>
      <c r="C89" s="4" t="s">
        <v>39</v>
      </c>
      <c r="D89" s="10">
        <f>D87</f>
        <v>93629</v>
      </c>
      <c r="E89" s="44">
        <v>3.2390000000000002E-2</v>
      </c>
      <c r="F89" s="5">
        <f t="shared" ref="F89" si="58">ROUND(D89*E89,2)</f>
        <v>3032.64</v>
      </c>
      <c r="G89" s="5">
        <v>23</v>
      </c>
      <c r="H89" s="5">
        <f t="shared" si="54"/>
        <v>697.51</v>
      </c>
      <c r="I89" s="5">
        <f t="shared" si="55"/>
        <v>3730.1499999999996</v>
      </c>
      <c r="J89" s="67"/>
      <c r="K89" s="20" t="s">
        <v>6</v>
      </c>
      <c r="L89" s="53" t="s">
        <v>3</v>
      </c>
      <c r="M89" s="4" t="s">
        <v>39</v>
      </c>
      <c r="N89" s="10">
        <f>N87</f>
        <v>107673</v>
      </c>
      <c r="O89" s="88">
        <f>E89</f>
        <v>3.2390000000000002E-2</v>
      </c>
      <c r="P89" s="5">
        <f t="shared" ref="P89" si="59">ROUND(N89*O89,2)</f>
        <v>3487.53</v>
      </c>
      <c r="Q89" s="5">
        <v>23</v>
      </c>
      <c r="R89" s="5">
        <f t="shared" si="56"/>
        <v>802.13</v>
      </c>
      <c r="S89" s="5">
        <f t="shared" si="57"/>
        <v>4289.66</v>
      </c>
    </row>
    <row r="90" spans="1:19" x14ac:dyDescent="0.25">
      <c r="A90" s="2" t="s">
        <v>14</v>
      </c>
      <c r="B90" s="4" t="s">
        <v>30</v>
      </c>
      <c r="C90" s="4">
        <f>C88</f>
        <v>3</v>
      </c>
      <c r="D90" s="5">
        <f>D88</f>
        <v>12</v>
      </c>
      <c r="E90" s="44">
        <v>29.09</v>
      </c>
      <c r="F90" s="5">
        <f>ROUND(C90*D90*E90,2)</f>
        <v>1047.24</v>
      </c>
      <c r="G90" s="5">
        <v>23</v>
      </c>
      <c r="H90" s="5">
        <f t="shared" si="54"/>
        <v>240.87</v>
      </c>
      <c r="I90" s="5">
        <f t="shared" si="55"/>
        <v>1288.1100000000001</v>
      </c>
      <c r="J90" s="67"/>
      <c r="K90" s="20" t="s">
        <v>14</v>
      </c>
      <c r="L90" s="53" t="s">
        <v>30</v>
      </c>
      <c r="M90" s="4">
        <f>M88</f>
        <v>3</v>
      </c>
      <c r="N90" s="5">
        <f>N88</f>
        <v>12</v>
      </c>
      <c r="O90" s="91">
        <f>E90</f>
        <v>29.09</v>
      </c>
      <c r="P90" s="5">
        <f>ROUND(M90*N90*O90,2)</f>
        <v>1047.24</v>
      </c>
      <c r="Q90" s="5">
        <v>23</v>
      </c>
      <c r="R90" s="5">
        <f t="shared" si="56"/>
        <v>240.87</v>
      </c>
      <c r="S90" s="5">
        <f t="shared" si="57"/>
        <v>1288.1100000000001</v>
      </c>
    </row>
    <row r="91" spans="1:19" x14ac:dyDescent="0.25">
      <c r="A91" s="1"/>
      <c r="B91" s="1"/>
      <c r="C91" s="1"/>
      <c r="D91" s="1"/>
      <c r="E91" s="40"/>
      <c r="F91" s="8"/>
      <c r="G91" s="48" t="s">
        <v>8</v>
      </c>
      <c r="H91" s="48">
        <f>SUM(H87:H90)</f>
        <v>938.38</v>
      </c>
      <c r="I91" s="12">
        <f>SUM(I87:I90)</f>
        <v>5018.26</v>
      </c>
      <c r="J91" s="67"/>
      <c r="K91" s="40"/>
      <c r="L91" s="40"/>
      <c r="M91" s="1"/>
      <c r="N91" s="1"/>
      <c r="O91" s="40"/>
      <c r="P91" s="8"/>
      <c r="Q91" s="48" t="s">
        <v>8</v>
      </c>
      <c r="R91" s="48">
        <f>SUM(R87:R90)</f>
        <v>1043</v>
      </c>
      <c r="S91" s="12">
        <f>SUM(S87:S90)</f>
        <v>5577.77</v>
      </c>
    </row>
    <row r="92" spans="1:19" x14ac:dyDescent="0.25">
      <c r="A92" s="1"/>
      <c r="B92" s="1"/>
      <c r="C92" s="1"/>
      <c r="D92" s="1"/>
      <c r="E92" s="40"/>
      <c r="F92" s="8"/>
      <c r="G92" s="11"/>
      <c r="H92" s="11"/>
      <c r="I92" s="11"/>
      <c r="J92" s="67"/>
      <c r="K92" s="40"/>
      <c r="L92" s="40"/>
      <c r="M92" s="1"/>
      <c r="N92" s="1"/>
      <c r="O92" s="40"/>
      <c r="P92" s="8"/>
      <c r="Q92" s="11"/>
      <c r="R92" s="11"/>
      <c r="S92" s="11"/>
    </row>
    <row r="93" spans="1:19" x14ac:dyDescent="0.25">
      <c r="A93" s="1">
        <v>9</v>
      </c>
      <c r="B93" s="1"/>
      <c r="C93" s="1"/>
      <c r="D93" s="1"/>
      <c r="E93" s="40"/>
      <c r="F93" s="8"/>
      <c r="G93" s="9" t="s">
        <v>21</v>
      </c>
      <c r="H93" s="9"/>
      <c r="I93" s="9"/>
      <c r="J93" s="67"/>
      <c r="K93" s="40">
        <v>5</v>
      </c>
      <c r="L93" s="40"/>
      <c r="M93" s="1"/>
      <c r="N93" s="1"/>
      <c r="O93" s="40"/>
      <c r="P93" s="8"/>
      <c r="Q93" s="9" t="s">
        <v>21</v>
      </c>
      <c r="R93" s="9"/>
      <c r="S93" s="9"/>
    </row>
    <row r="94" spans="1:19" ht="36" x14ac:dyDescent="0.25">
      <c r="A94" s="2" t="s">
        <v>38</v>
      </c>
      <c r="B94" s="2" t="s">
        <v>0</v>
      </c>
      <c r="C94" s="3" t="s">
        <v>31</v>
      </c>
      <c r="D94" s="3" t="s">
        <v>29</v>
      </c>
      <c r="E94" s="20" t="s">
        <v>40</v>
      </c>
      <c r="F94" s="19" t="s">
        <v>34</v>
      </c>
      <c r="G94" s="19" t="s">
        <v>41</v>
      </c>
      <c r="H94" s="19" t="s">
        <v>32</v>
      </c>
      <c r="I94" s="19" t="s">
        <v>33</v>
      </c>
      <c r="J94" s="67"/>
      <c r="K94" s="20" t="s">
        <v>38</v>
      </c>
      <c r="L94" s="20" t="s">
        <v>0</v>
      </c>
      <c r="M94" s="3" t="s">
        <v>31</v>
      </c>
      <c r="N94" s="3" t="s">
        <v>29</v>
      </c>
      <c r="O94" s="20" t="s">
        <v>40</v>
      </c>
      <c r="P94" s="19" t="s">
        <v>34</v>
      </c>
      <c r="Q94" s="19" t="s">
        <v>41</v>
      </c>
      <c r="R94" s="19" t="s">
        <v>32</v>
      </c>
      <c r="S94" s="19" t="s">
        <v>33</v>
      </c>
    </row>
    <row r="95" spans="1:19" x14ac:dyDescent="0.25">
      <c r="A95" s="2" t="s">
        <v>2</v>
      </c>
      <c r="B95" s="4" t="s">
        <v>3</v>
      </c>
      <c r="C95" s="4" t="s">
        <v>39</v>
      </c>
      <c r="D95" s="10">
        <v>16673</v>
      </c>
      <c r="E95" s="41"/>
      <c r="F95" s="5">
        <f>ROUND(D95*E95,2)</f>
        <v>0</v>
      </c>
      <c r="G95" s="5">
        <v>23</v>
      </c>
      <c r="H95" s="5">
        <f t="shared" ref="H95" si="60">ROUND(F95*0.23,2)</f>
        <v>0</v>
      </c>
      <c r="I95" s="5">
        <f t="shared" ref="I95" si="61">F95+H95</f>
        <v>0</v>
      </c>
      <c r="J95" s="67"/>
      <c r="K95" s="20" t="s">
        <v>61</v>
      </c>
      <c r="L95" s="53" t="s">
        <v>3</v>
      </c>
      <c r="M95" s="4" t="s">
        <v>39</v>
      </c>
      <c r="N95" s="10">
        <v>19174</v>
      </c>
      <c r="O95" s="41">
        <f>E95</f>
        <v>0</v>
      </c>
      <c r="P95" s="5">
        <f>ROUND(N95*O95,2)</f>
        <v>0</v>
      </c>
      <c r="Q95" s="5">
        <v>23</v>
      </c>
      <c r="R95" s="5">
        <f t="shared" ref="R95:R98" si="62">ROUND(P95*0.23,2)</f>
        <v>0</v>
      </c>
      <c r="S95" s="5">
        <f t="shared" ref="S95:S98" si="63">P95+R95</f>
        <v>0</v>
      </c>
    </row>
    <row r="96" spans="1:19" ht="24" x14ac:dyDescent="0.25">
      <c r="A96" s="2" t="s">
        <v>4</v>
      </c>
      <c r="B96" s="4" t="s">
        <v>30</v>
      </c>
      <c r="C96" s="4">
        <v>2</v>
      </c>
      <c r="D96" s="5">
        <v>12</v>
      </c>
      <c r="E96" s="43"/>
      <c r="F96" s="5">
        <f>ROUND(C96*D96*E96,2)</f>
        <v>0</v>
      </c>
      <c r="G96" s="5">
        <v>23</v>
      </c>
      <c r="H96" s="5">
        <f t="shared" ref="H96:H98" si="64">ROUND(F96*0.23,2)</f>
        <v>0</v>
      </c>
      <c r="I96" s="5">
        <f t="shared" ref="I96:I98" si="65">F96+H96</f>
        <v>0</v>
      </c>
      <c r="J96" s="67"/>
      <c r="K96" s="20" t="s">
        <v>4</v>
      </c>
      <c r="L96" s="53" t="s">
        <v>30</v>
      </c>
      <c r="M96" s="4">
        <f>C96</f>
        <v>2</v>
      </c>
      <c r="N96" s="5">
        <v>12</v>
      </c>
      <c r="O96" s="41">
        <f>E96</f>
        <v>0</v>
      </c>
      <c r="P96" s="5">
        <f>ROUND(M96*N96*O96,2)</f>
        <v>0</v>
      </c>
      <c r="Q96" s="5">
        <v>23</v>
      </c>
      <c r="R96" s="5">
        <f t="shared" si="62"/>
        <v>0</v>
      </c>
      <c r="S96" s="5">
        <f t="shared" si="63"/>
        <v>0</v>
      </c>
    </row>
    <row r="97" spans="1:19" x14ac:dyDescent="0.25">
      <c r="A97" s="2" t="s">
        <v>6</v>
      </c>
      <c r="B97" s="4" t="s">
        <v>3</v>
      </c>
      <c r="C97" s="4" t="s">
        <v>39</v>
      </c>
      <c r="D97" s="10">
        <f>D95</f>
        <v>16673</v>
      </c>
      <c r="E97" s="44">
        <v>3.3450000000000001E-2</v>
      </c>
      <c r="F97" s="5">
        <f t="shared" ref="F97" si="66">ROUND(D97*E97,2)</f>
        <v>557.71</v>
      </c>
      <c r="G97" s="5">
        <v>23</v>
      </c>
      <c r="H97" s="5">
        <f t="shared" si="64"/>
        <v>128.27000000000001</v>
      </c>
      <c r="I97" s="5">
        <f t="shared" si="65"/>
        <v>685.98</v>
      </c>
      <c r="J97" s="67"/>
      <c r="K97" s="20" t="s">
        <v>6</v>
      </c>
      <c r="L97" s="53" t="s">
        <v>3</v>
      </c>
      <c r="M97" s="4" t="s">
        <v>39</v>
      </c>
      <c r="N97" s="10">
        <f>N95</f>
        <v>19174</v>
      </c>
      <c r="O97" s="88">
        <f>E97</f>
        <v>3.3450000000000001E-2</v>
      </c>
      <c r="P97" s="5">
        <f t="shared" ref="P97" si="67">ROUND(N97*O97,2)</f>
        <v>641.37</v>
      </c>
      <c r="Q97" s="5">
        <v>23</v>
      </c>
      <c r="R97" s="5">
        <f t="shared" si="62"/>
        <v>147.52000000000001</v>
      </c>
      <c r="S97" s="5">
        <f t="shared" si="63"/>
        <v>788.89</v>
      </c>
    </row>
    <row r="98" spans="1:19" x14ac:dyDescent="0.25">
      <c r="A98" s="2" t="s">
        <v>14</v>
      </c>
      <c r="B98" s="4" t="s">
        <v>30</v>
      </c>
      <c r="C98" s="4">
        <f>C96</f>
        <v>2</v>
      </c>
      <c r="D98" s="5">
        <f>D96</f>
        <v>12</v>
      </c>
      <c r="E98" s="90">
        <v>8.85</v>
      </c>
      <c r="F98" s="5">
        <f>ROUND(C98*D98*E98,2)</f>
        <v>212.4</v>
      </c>
      <c r="G98" s="5">
        <v>23</v>
      </c>
      <c r="H98" s="5">
        <f t="shared" si="64"/>
        <v>48.85</v>
      </c>
      <c r="I98" s="5">
        <f t="shared" si="65"/>
        <v>261.25</v>
      </c>
      <c r="J98" s="67"/>
      <c r="K98" s="20" t="s">
        <v>14</v>
      </c>
      <c r="L98" s="53" t="s">
        <v>30</v>
      </c>
      <c r="M98" s="4">
        <f>M96</f>
        <v>2</v>
      </c>
      <c r="N98" s="5">
        <f>N96</f>
        <v>12</v>
      </c>
      <c r="O98" s="91">
        <f>E98</f>
        <v>8.85</v>
      </c>
      <c r="P98" s="5">
        <f>ROUND(M98*N98*O98,2)</f>
        <v>212.4</v>
      </c>
      <c r="Q98" s="5">
        <v>23</v>
      </c>
      <c r="R98" s="5">
        <f t="shared" si="62"/>
        <v>48.85</v>
      </c>
      <c r="S98" s="5">
        <f t="shared" si="63"/>
        <v>261.25</v>
      </c>
    </row>
    <row r="99" spans="1:19" x14ac:dyDescent="0.25">
      <c r="A99" s="1"/>
      <c r="B99" s="1"/>
      <c r="C99" s="1"/>
      <c r="D99" s="1"/>
      <c r="E99" s="40"/>
      <c r="F99" s="8"/>
      <c r="G99" s="48" t="s">
        <v>8</v>
      </c>
      <c r="H99" s="48">
        <f>SUM(H95:H98)</f>
        <v>177.12</v>
      </c>
      <c r="I99" s="12">
        <f>SUM(I95:I98)</f>
        <v>947.23</v>
      </c>
      <c r="J99" s="67"/>
      <c r="K99" s="40"/>
      <c r="L99" s="40"/>
      <c r="M99" s="1"/>
      <c r="N99" s="1"/>
      <c r="O99" s="40"/>
      <c r="P99" s="8"/>
      <c r="Q99" s="48" t="s">
        <v>8</v>
      </c>
      <c r="R99" s="48">
        <f>SUM(R95:R98)</f>
        <v>196.37</v>
      </c>
      <c r="S99" s="12">
        <f>SUM(S95:S98)</f>
        <v>1050.1399999999999</v>
      </c>
    </row>
    <row r="100" spans="1:19" ht="6.75" hidden="1" customHeight="1" x14ac:dyDescent="0.25">
      <c r="O100" s="39"/>
    </row>
    <row r="101" spans="1:19" hidden="1" x14ac:dyDescent="0.25">
      <c r="A101" s="1">
        <v>10</v>
      </c>
      <c r="B101" s="1"/>
      <c r="C101" s="1"/>
      <c r="D101" s="1"/>
      <c r="E101" s="40"/>
      <c r="F101" s="8"/>
      <c r="G101" s="15"/>
      <c r="H101" s="15"/>
      <c r="I101" s="9"/>
      <c r="K101" s="40">
        <v>10</v>
      </c>
      <c r="L101" s="40"/>
      <c r="M101" s="1"/>
      <c r="N101" s="1"/>
      <c r="O101" s="40"/>
      <c r="P101" s="8"/>
      <c r="Q101" s="15"/>
      <c r="R101" s="15"/>
      <c r="S101" s="9"/>
    </row>
    <row r="102" spans="1:19" ht="24" hidden="1" x14ac:dyDescent="0.25">
      <c r="A102" s="2" t="s">
        <v>13</v>
      </c>
      <c r="B102" s="2" t="s">
        <v>0</v>
      </c>
      <c r="C102" s="3"/>
      <c r="D102" s="3" t="s">
        <v>1</v>
      </c>
      <c r="E102" s="20" t="s">
        <v>9</v>
      </c>
      <c r="F102" s="48" t="s">
        <v>10</v>
      </c>
      <c r="G102" s="48" t="s">
        <v>11</v>
      </c>
      <c r="H102" s="48"/>
      <c r="I102" s="48" t="s">
        <v>12</v>
      </c>
      <c r="K102" s="20" t="s">
        <v>13</v>
      </c>
      <c r="L102" s="20" t="s">
        <v>0</v>
      </c>
      <c r="M102" s="3"/>
      <c r="N102" s="3" t="s">
        <v>1</v>
      </c>
      <c r="O102" s="20" t="s">
        <v>9</v>
      </c>
      <c r="P102" s="48" t="s">
        <v>10</v>
      </c>
      <c r="Q102" s="48" t="s">
        <v>11</v>
      </c>
      <c r="R102" s="48"/>
      <c r="S102" s="48" t="s">
        <v>12</v>
      </c>
    </row>
    <row r="103" spans="1:19" hidden="1" x14ac:dyDescent="0.25">
      <c r="A103" s="2" t="s">
        <v>2</v>
      </c>
      <c r="B103" s="4" t="s">
        <v>3</v>
      </c>
      <c r="C103" s="4"/>
      <c r="D103" s="10"/>
      <c r="E103" s="41"/>
      <c r="F103" s="5">
        <f>ROUND(D103*E103,2)</f>
        <v>0</v>
      </c>
      <c r="G103" s="5">
        <v>23</v>
      </c>
      <c r="H103" s="5"/>
      <c r="I103" s="5">
        <f>ROUND(F103*1.23,2)</f>
        <v>0</v>
      </c>
      <c r="K103" s="20" t="s">
        <v>2</v>
      </c>
      <c r="L103" s="53" t="s">
        <v>3</v>
      </c>
      <c r="M103" s="4"/>
      <c r="N103" s="10"/>
      <c r="O103" s="41"/>
      <c r="P103" s="5">
        <f>ROUND(N103*O103,2)</f>
        <v>0</v>
      </c>
      <c r="Q103" s="5">
        <v>23</v>
      </c>
      <c r="R103" s="5"/>
      <c r="S103" s="5">
        <f>ROUND(P103*1.23,2)</f>
        <v>0</v>
      </c>
    </row>
    <row r="104" spans="1:19" ht="24" hidden="1" x14ac:dyDescent="0.25">
      <c r="A104" s="2" t="s">
        <v>4</v>
      </c>
      <c r="B104" s="4" t="s">
        <v>5</v>
      </c>
      <c r="C104" s="4"/>
      <c r="D104" s="5"/>
      <c r="E104" s="43"/>
      <c r="F104" s="5">
        <f t="shared" ref="F104:F106" si="68">ROUND(D104*E104,2)</f>
        <v>0</v>
      </c>
      <c r="G104" s="5">
        <v>23</v>
      </c>
      <c r="H104" s="5"/>
      <c r="I104" s="5">
        <f t="shared" ref="I104:I106" si="69">ROUND(F104*1.23,2)</f>
        <v>0</v>
      </c>
      <c r="K104" s="20" t="s">
        <v>4</v>
      </c>
      <c r="L104" s="53" t="s">
        <v>5</v>
      </c>
      <c r="M104" s="4"/>
      <c r="N104" s="5"/>
      <c r="O104" s="43"/>
      <c r="P104" s="5">
        <f t="shared" ref="P104:P106" si="70">ROUND(N104*O104,2)</f>
        <v>0</v>
      </c>
      <c r="Q104" s="5">
        <v>23</v>
      </c>
      <c r="R104" s="5"/>
      <c r="S104" s="5">
        <f t="shared" ref="S104:S106" si="71">ROUND(P104*1.23,2)</f>
        <v>0</v>
      </c>
    </row>
    <row r="105" spans="1:19" hidden="1" x14ac:dyDescent="0.25">
      <c r="A105" s="2" t="s">
        <v>6</v>
      </c>
      <c r="B105" s="4" t="s">
        <v>3</v>
      </c>
      <c r="C105" s="4"/>
      <c r="D105" s="10">
        <f>D103</f>
        <v>0</v>
      </c>
      <c r="E105" s="44"/>
      <c r="F105" s="5">
        <f t="shared" si="68"/>
        <v>0</v>
      </c>
      <c r="G105" s="5">
        <v>23</v>
      </c>
      <c r="H105" s="5"/>
      <c r="I105" s="5">
        <f t="shared" si="69"/>
        <v>0</v>
      </c>
      <c r="K105" s="20" t="s">
        <v>6</v>
      </c>
      <c r="L105" s="53" t="s">
        <v>3</v>
      </c>
      <c r="M105" s="4"/>
      <c r="N105" s="10">
        <f>N103</f>
        <v>0</v>
      </c>
      <c r="O105" s="44"/>
      <c r="P105" s="5">
        <f t="shared" si="70"/>
        <v>0</v>
      </c>
      <c r="Q105" s="5">
        <v>23</v>
      </c>
      <c r="R105" s="5"/>
      <c r="S105" s="5">
        <f t="shared" si="71"/>
        <v>0</v>
      </c>
    </row>
    <row r="106" spans="1:19" hidden="1" x14ac:dyDescent="0.25">
      <c r="A106" s="2" t="s">
        <v>14</v>
      </c>
      <c r="B106" s="4" t="s">
        <v>7</v>
      </c>
      <c r="C106" s="4"/>
      <c r="D106" s="48"/>
      <c r="E106" s="44">
        <v>4.13</v>
      </c>
      <c r="F106" s="5">
        <f t="shared" si="68"/>
        <v>0</v>
      </c>
      <c r="G106" s="5">
        <v>23</v>
      </c>
      <c r="H106" s="5"/>
      <c r="I106" s="5">
        <f t="shared" si="69"/>
        <v>0</v>
      </c>
      <c r="K106" s="20" t="s">
        <v>14</v>
      </c>
      <c r="L106" s="53" t="s">
        <v>7</v>
      </c>
      <c r="M106" s="4"/>
      <c r="N106" s="48"/>
      <c r="O106" s="44">
        <v>4.13</v>
      </c>
      <c r="P106" s="5">
        <f t="shared" si="70"/>
        <v>0</v>
      </c>
      <c r="Q106" s="5">
        <v>23</v>
      </c>
      <c r="R106" s="5"/>
      <c r="S106" s="5">
        <f t="shared" si="71"/>
        <v>0</v>
      </c>
    </row>
    <row r="107" spans="1:19" hidden="1" x14ac:dyDescent="0.25">
      <c r="A107" s="1"/>
      <c r="B107" s="1"/>
      <c r="C107" s="1"/>
      <c r="D107" s="1"/>
      <c r="E107" s="40"/>
      <c r="F107" s="8"/>
      <c r="G107" s="48" t="s">
        <v>8</v>
      </c>
      <c r="H107" s="48"/>
      <c r="I107" s="12">
        <f>SUM(I103:I106)</f>
        <v>0</v>
      </c>
      <c r="K107" s="40"/>
      <c r="L107" s="40"/>
      <c r="M107" s="1"/>
      <c r="N107" s="1"/>
      <c r="O107" s="40"/>
      <c r="P107" s="8"/>
      <c r="Q107" s="48" t="s">
        <v>8</v>
      </c>
      <c r="R107" s="48"/>
      <c r="S107" s="12">
        <f>SUM(S103:S106)</f>
        <v>0</v>
      </c>
    </row>
    <row r="108" spans="1:19" hidden="1" x14ac:dyDescent="0.25">
      <c r="A108" s="1"/>
      <c r="B108" s="1"/>
      <c r="C108" s="1"/>
      <c r="D108" s="1"/>
      <c r="E108" s="40"/>
      <c r="F108" s="8"/>
      <c r="G108" s="11"/>
      <c r="H108" s="11"/>
      <c r="I108" s="11"/>
      <c r="K108" s="40"/>
      <c r="L108" s="40"/>
      <c r="M108" s="1"/>
      <c r="N108" s="1"/>
      <c r="O108" s="40"/>
      <c r="P108" s="8"/>
      <c r="Q108" s="11"/>
      <c r="R108" s="11"/>
      <c r="S108" s="11"/>
    </row>
    <row r="109" spans="1:19" hidden="1" x14ac:dyDescent="0.25">
      <c r="A109" s="1">
        <v>11</v>
      </c>
      <c r="B109" s="1"/>
      <c r="C109" s="1"/>
      <c r="D109" s="1"/>
      <c r="E109" s="40"/>
      <c r="F109" s="8"/>
      <c r="G109" s="15"/>
      <c r="H109" s="15"/>
      <c r="I109" s="9" t="s">
        <v>16</v>
      </c>
      <c r="K109" s="40">
        <v>11</v>
      </c>
      <c r="L109" s="40"/>
      <c r="M109" s="1"/>
      <c r="N109" s="1"/>
      <c r="O109" s="40"/>
      <c r="P109" s="8"/>
      <c r="Q109" s="15"/>
      <c r="R109" s="15"/>
      <c r="S109" s="9" t="s">
        <v>16</v>
      </c>
    </row>
    <row r="110" spans="1:19" ht="24" hidden="1" x14ac:dyDescent="0.25">
      <c r="A110" s="2" t="s">
        <v>13</v>
      </c>
      <c r="B110" s="2" t="s">
        <v>0</v>
      </c>
      <c r="C110" s="3"/>
      <c r="D110" s="3" t="s">
        <v>1</v>
      </c>
      <c r="E110" s="20" t="s">
        <v>9</v>
      </c>
      <c r="F110" s="48" t="s">
        <v>10</v>
      </c>
      <c r="G110" s="48" t="s">
        <v>11</v>
      </c>
      <c r="H110" s="48"/>
      <c r="I110" s="48" t="s">
        <v>12</v>
      </c>
      <c r="K110" s="20" t="s">
        <v>13</v>
      </c>
      <c r="L110" s="20" t="s">
        <v>0</v>
      </c>
      <c r="M110" s="3"/>
      <c r="N110" s="3" t="s">
        <v>1</v>
      </c>
      <c r="O110" s="20" t="s">
        <v>9</v>
      </c>
      <c r="P110" s="48" t="s">
        <v>10</v>
      </c>
      <c r="Q110" s="48" t="s">
        <v>11</v>
      </c>
      <c r="R110" s="48"/>
      <c r="S110" s="48" t="s">
        <v>12</v>
      </c>
    </row>
    <row r="111" spans="1:19" hidden="1" x14ac:dyDescent="0.25">
      <c r="A111" s="2" t="s">
        <v>2</v>
      </c>
      <c r="B111" s="4" t="s">
        <v>3</v>
      </c>
      <c r="C111" s="4"/>
      <c r="D111" s="10"/>
      <c r="E111" s="41"/>
      <c r="F111" s="5">
        <f>ROUND(D111*E111,2)</f>
        <v>0</v>
      </c>
      <c r="G111" s="5">
        <v>23</v>
      </c>
      <c r="H111" s="5"/>
      <c r="I111" s="5">
        <f>ROUND(F111*1.23,2)</f>
        <v>0</v>
      </c>
      <c r="K111" s="20" t="s">
        <v>2</v>
      </c>
      <c r="L111" s="53" t="s">
        <v>3</v>
      </c>
      <c r="M111" s="4"/>
      <c r="N111" s="10"/>
      <c r="O111" s="41"/>
      <c r="P111" s="5">
        <f>ROUND(N111*O111,2)</f>
        <v>0</v>
      </c>
      <c r="Q111" s="5">
        <v>23</v>
      </c>
      <c r="R111" s="5"/>
      <c r="S111" s="5">
        <f>ROUND(P111*1.23,2)</f>
        <v>0</v>
      </c>
    </row>
    <row r="112" spans="1:19" ht="24" hidden="1" x14ac:dyDescent="0.25">
      <c r="A112" s="2" t="s">
        <v>4</v>
      </c>
      <c r="B112" s="4" t="s">
        <v>5</v>
      </c>
      <c r="C112" s="4"/>
      <c r="D112" s="5"/>
      <c r="E112" s="43"/>
      <c r="F112" s="5">
        <f t="shared" ref="F112:F114" si="72">ROUND(D112*E112,2)</f>
        <v>0</v>
      </c>
      <c r="G112" s="5">
        <v>23</v>
      </c>
      <c r="H112" s="5"/>
      <c r="I112" s="5">
        <f t="shared" ref="I112:I114" si="73">ROUND(F112*1.23,2)</f>
        <v>0</v>
      </c>
      <c r="K112" s="20" t="s">
        <v>4</v>
      </c>
      <c r="L112" s="53" t="s">
        <v>5</v>
      </c>
      <c r="M112" s="4"/>
      <c r="N112" s="5"/>
      <c r="O112" s="43"/>
      <c r="P112" s="5">
        <f t="shared" ref="P112:P114" si="74">ROUND(N112*O112,2)</f>
        <v>0</v>
      </c>
      <c r="Q112" s="5">
        <v>23</v>
      </c>
      <c r="R112" s="5"/>
      <c r="S112" s="5">
        <f t="shared" ref="S112:S114" si="75">ROUND(P112*1.23,2)</f>
        <v>0</v>
      </c>
    </row>
    <row r="113" spans="1:19" hidden="1" x14ac:dyDescent="0.25">
      <c r="A113" s="2" t="s">
        <v>6</v>
      </c>
      <c r="B113" s="4" t="s">
        <v>3</v>
      </c>
      <c r="C113" s="4"/>
      <c r="D113" s="10"/>
      <c r="E113" s="44"/>
      <c r="F113" s="5">
        <f t="shared" si="72"/>
        <v>0</v>
      </c>
      <c r="G113" s="5">
        <v>23</v>
      </c>
      <c r="H113" s="5"/>
      <c r="I113" s="5">
        <f t="shared" si="73"/>
        <v>0</v>
      </c>
      <c r="K113" s="20" t="s">
        <v>6</v>
      </c>
      <c r="L113" s="53" t="s">
        <v>3</v>
      </c>
      <c r="M113" s="4"/>
      <c r="N113" s="10"/>
      <c r="O113" s="44"/>
      <c r="P113" s="5">
        <f t="shared" si="74"/>
        <v>0</v>
      </c>
      <c r="Q113" s="5">
        <v>23</v>
      </c>
      <c r="R113" s="5"/>
      <c r="S113" s="5">
        <f t="shared" si="75"/>
        <v>0</v>
      </c>
    </row>
    <row r="114" spans="1:19" hidden="1" x14ac:dyDescent="0.25">
      <c r="A114" s="2" t="s">
        <v>14</v>
      </c>
      <c r="B114" s="4" t="s">
        <v>7</v>
      </c>
      <c r="C114" s="4"/>
      <c r="D114" s="48"/>
      <c r="E114" s="44"/>
      <c r="F114" s="5">
        <f t="shared" si="72"/>
        <v>0</v>
      </c>
      <c r="G114" s="17">
        <v>23</v>
      </c>
      <c r="H114" s="17"/>
      <c r="I114" s="17">
        <f t="shared" si="73"/>
        <v>0</v>
      </c>
      <c r="K114" s="20" t="s">
        <v>14</v>
      </c>
      <c r="L114" s="53" t="s">
        <v>7</v>
      </c>
      <c r="M114" s="4"/>
      <c r="N114" s="48"/>
      <c r="O114" s="44"/>
      <c r="P114" s="5">
        <f t="shared" si="74"/>
        <v>0</v>
      </c>
      <c r="Q114" s="17">
        <v>23</v>
      </c>
      <c r="R114" s="17"/>
      <c r="S114" s="17">
        <f t="shared" si="75"/>
        <v>0</v>
      </c>
    </row>
    <row r="115" spans="1:19" x14ac:dyDescent="0.25">
      <c r="A115" s="6"/>
      <c r="B115" s="6"/>
      <c r="C115" s="6"/>
      <c r="D115" s="11"/>
      <c r="E115" s="46"/>
      <c r="F115" s="25"/>
      <c r="G115" s="25"/>
      <c r="H115" s="25"/>
      <c r="I115" s="25"/>
      <c r="K115" s="50"/>
      <c r="L115" s="50"/>
      <c r="M115" s="6"/>
      <c r="N115" s="11"/>
      <c r="O115" s="46"/>
      <c r="P115" s="25"/>
      <c r="Q115" s="25"/>
      <c r="R115" s="25"/>
      <c r="S115" s="25"/>
    </row>
    <row r="116" spans="1:19" x14ac:dyDescent="0.25">
      <c r="A116" s="1">
        <v>10</v>
      </c>
      <c r="B116" s="1"/>
      <c r="C116" s="1"/>
      <c r="D116" s="1"/>
      <c r="E116" s="40"/>
      <c r="F116" s="8"/>
      <c r="G116" s="9" t="s">
        <v>56</v>
      </c>
      <c r="H116" s="9"/>
      <c r="I116" s="9"/>
      <c r="J116" s="67"/>
      <c r="K116" s="40">
        <v>6</v>
      </c>
      <c r="L116" s="40"/>
      <c r="M116" s="1"/>
      <c r="N116" s="1"/>
      <c r="O116" s="40"/>
      <c r="P116" s="8"/>
      <c r="Q116" s="9" t="s">
        <v>56</v>
      </c>
      <c r="R116" s="9"/>
      <c r="S116" s="9"/>
    </row>
    <row r="117" spans="1:19" ht="36" x14ac:dyDescent="0.25">
      <c r="A117" s="47" t="s">
        <v>38</v>
      </c>
      <c r="B117" s="2" t="s">
        <v>0</v>
      </c>
      <c r="C117" s="3" t="s">
        <v>31</v>
      </c>
      <c r="D117" s="3" t="s">
        <v>29</v>
      </c>
      <c r="E117" s="20" t="s">
        <v>40</v>
      </c>
      <c r="F117" s="19" t="s">
        <v>34</v>
      </c>
      <c r="G117" s="19" t="s">
        <v>41</v>
      </c>
      <c r="H117" s="19" t="s">
        <v>32</v>
      </c>
      <c r="I117" s="19" t="s">
        <v>33</v>
      </c>
      <c r="J117" s="67"/>
      <c r="K117" s="51" t="s">
        <v>38</v>
      </c>
      <c r="L117" s="20" t="s">
        <v>0</v>
      </c>
      <c r="M117" s="3" t="s">
        <v>31</v>
      </c>
      <c r="N117" s="3" t="s">
        <v>29</v>
      </c>
      <c r="O117" s="20" t="s">
        <v>40</v>
      </c>
      <c r="P117" s="19" t="s">
        <v>34</v>
      </c>
      <c r="Q117" s="19" t="s">
        <v>41</v>
      </c>
      <c r="R117" s="19" t="s">
        <v>32</v>
      </c>
      <c r="S117" s="19" t="s">
        <v>33</v>
      </c>
    </row>
    <row r="118" spans="1:19" x14ac:dyDescent="0.25">
      <c r="A118" s="2" t="s">
        <v>2</v>
      </c>
      <c r="B118" s="4" t="s">
        <v>3</v>
      </c>
      <c r="C118" s="4" t="s">
        <v>39</v>
      </c>
      <c r="D118" s="10">
        <v>52659</v>
      </c>
      <c r="E118" s="41"/>
      <c r="F118" s="5">
        <f>ROUND(D118*E118,2)</f>
        <v>0</v>
      </c>
      <c r="G118" s="5">
        <v>23</v>
      </c>
      <c r="H118" s="5">
        <f t="shared" ref="H118" si="76">ROUND(F118*0.23,2)</f>
        <v>0</v>
      </c>
      <c r="I118" s="5">
        <f t="shared" ref="I118" si="77">F118+H118</f>
        <v>0</v>
      </c>
      <c r="J118" s="67"/>
      <c r="K118" s="20" t="s">
        <v>61</v>
      </c>
      <c r="L118" s="53" t="s">
        <v>3</v>
      </c>
      <c r="M118" s="4" t="s">
        <v>39</v>
      </c>
      <c r="N118" s="10">
        <v>60558</v>
      </c>
      <c r="O118" s="41">
        <f>E118</f>
        <v>0</v>
      </c>
      <c r="P118" s="5">
        <f>ROUND(N118*O118,2)</f>
        <v>0</v>
      </c>
      <c r="Q118" s="5">
        <v>23</v>
      </c>
      <c r="R118" s="5">
        <f t="shared" ref="R118:R121" si="78">ROUND(P118*0.23,2)</f>
        <v>0</v>
      </c>
      <c r="S118" s="5">
        <f t="shared" ref="S118:S121" si="79">P118+R118</f>
        <v>0</v>
      </c>
    </row>
    <row r="119" spans="1:19" ht="24" x14ac:dyDescent="0.25">
      <c r="A119" s="2" t="s">
        <v>4</v>
      </c>
      <c r="B119" s="4" t="s">
        <v>30</v>
      </c>
      <c r="C119" s="4">
        <v>5</v>
      </c>
      <c r="D119" s="5">
        <v>12</v>
      </c>
      <c r="E119" s="43"/>
      <c r="F119" s="5">
        <f>ROUND(C119*D119*E119,2)</f>
        <v>0</v>
      </c>
      <c r="G119" s="5">
        <v>23</v>
      </c>
      <c r="H119" s="5">
        <f t="shared" ref="H119:H121" si="80">ROUND(F119*0.23,2)</f>
        <v>0</v>
      </c>
      <c r="I119" s="5">
        <f t="shared" ref="I119:I121" si="81">F119+H119</f>
        <v>0</v>
      </c>
      <c r="J119" s="67"/>
      <c r="K119" s="20" t="s">
        <v>4</v>
      </c>
      <c r="L119" s="53" t="s">
        <v>30</v>
      </c>
      <c r="M119" s="4">
        <f>C119</f>
        <v>5</v>
      </c>
      <c r="N119" s="5">
        <v>12</v>
      </c>
      <c r="O119" s="41">
        <f>E119</f>
        <v>0</v>
      </c>
      <c r="P119" s="5">
        <f>ROUND(M119*N119*O119,2)</f>
        <v>0</v>
      </c>
      <c r="Q119" s="5">
        <v>23</v>
      </c>
      <c r="R119" s="5">
        <f t="shared" si="78"/>
        <v>0</v>
      </c>
      <c r="S119" s="5">
        <f t="shared" si="79"/>
        <v>0</v>
      </c>
    </row>
    <row r="120" spans="1:19" x14ac:dyDescent="0.25">
      <c r="A120" s="2" t="s">
        <v>6</v>
      </c>
      <c r="B120" s="4" t="s">
        <v>3</v>
      </c>
      <c r="C120" s="4" t="s">
        <v>39</v>
      </c>
      <c r="D120" s="10">
        <f>D118</f>
        <v>52659</v>
      </c>
      <c r="E120" s="44">
        <v>3.3450000000000001E-2</v>
      </c>
      <c r="F120" s="5">
        <f t="shared" ref="F120" si="82">ROUND(D120*E120,2)</f>
        <v>1761.44</v>
      </c>
      <c r="G120" s="5">
        <v>23</v>
      </c>
      <c r="H120" s="5">
        <f t="shared" si="80"/>
        <v>405.13</v>
      </c>
      <c r="I120" s="5">
        <f t="shared" si="81"/>
        <v>2166.5700000000002</v>
      </c>
      <c r="J120" s="67"/>
      <c r="K120" s="20" t="s">
        <v>6</v>
      </c>
      <c r="L120" s="53" t="s">
        <v>3</v>
      </c>
      <c r="M120" s="4" t="s">
        <v>39</v>
      </c>
      <c r="N120" s="10">
        <f>N118</f>
        <v>60558</v>
      </c>
      <c r="O120" s="88">
        <f>E120</f>
        <v>3.3450000000000001E-2</v>
      </c>
      <c r="P120" s="5">
        <f t="shared" ref="P120" si="83">ROUND(N120*O120,2)</f>
        <v>2025.67</v>
      </c>
      <c r="Q120" s="5">
        <v>23</v>
      </c>
      <c r="R120" s="5">
        <f t="shared" si="78"/>
        <v>465.9</v>
      </c>
      <c r="S120" s="5">
        <f t="shared" si="79"/>
        <v>2491.5700000000002</v>
      </c>
    </row>
    <row r="121" spans="1:19" x14ac:dyDescent="0.25">
      <c r="A121" s="2" t="s">
        <v>14</v>
      </c>
      <c r="B121" s="4" t="s">
        <v>30</v>
      </c>
      <c r="C121" s="4">
        <f>C119</f>
        <v>5</v>
      </c>
      <c r="D121" s="5">
        <f>D119</f>
        <v>12</v>
      </c>
      <c r="E121" s="90">
        <v>8.85</v>
      </c>
      <c r="F121" s="5">
        <f>ROUND(C121*D121*E121,2)</f>
        <v>531</v>
      </c>
      <c r="G121" s="5">
        <v>23</v>
      </c>
      <c r="H121" s="5">
        <f t="shared" si="80"/>
        <v>122.13</v>
      </c>
      <c r="I121" s="5">
        <f t="shared" si="81"/>
        <v>653.13</v>
      </c>
      <c r="J121" s="67"/>
      <c r="K121" s="20" t="s">
        <v>14</v>
      </c>
      <c r="L121" s="53" t="s">
        <v>30</v>
      </c>
      <c r="M121" s="4">
        <f>M119</f>
        <v>5</v>
      </c>
      <c r="N121" s="5">
        <f>N119</f>
        <v>12</v>
      </c>
      <c r="O121" s="91">
        <f>E121</f>
        <v>8.85</v>
      </c>
      <c r="P121" s="5">
        <f>ROUND(M121*N121*O121,2)</f>
        <v>531</v>
      </c>
      <c r="Q121" s="5">
        <v>23</v>
      </c>
      <c r="R121" s="5">
        <f t="shared" si="78"/>
        <v>122.13</v>
      </c>
      <c r="S121" s="5">
        <f t="shared" si="79"/>
        <v>653.13</v>
      </c>
    </row>
    <row r="122" spans="1:19" x14ac:dyDescent="0.25">
      <c r="A122" s="1"/>
      <c r="B122" s="1"/>
      <c r="C122" s="1"/>
      <c r="D122" s="1"/>
      <c r="E122" s="40"/>
      <c r="F122" s="8"/>
      <c r="G122" s="48" t="s">
        <v>8</v>
      </c>
      <c r="H122" s="48">
        <f>SUM(H118:H121)</f>
        <v>527.26</v>
      </c>
      <c r="I122" s="12">
        <f>SUM(I118:I121)</f>
        <v>2819.7000000000003</v>
      </c>
      <c r="J122" s="67"/>
      <c r="K122" s="40"/>
      <c r="L122" s="40"/>
      <c r="M122" s="1"/>
      <c r="N122" s="1"/>
      <c r="O122" s="40"/>
      <c r="P122" s="8"/>
      <c r="Q122" s="48" t="s">
        <v>8</v>
      </c>
      <c r="R122" s="48">
        <f>SUM(R118:R121)</f>
        <v>588.03</v>
      </c>
      <c r="S122" s="12">
        <f>SUM(S118:S121)</f>
        <v>3144.7000000000003</v>
      </c>
    </row>
    <row r="123" spans="1:19" x14ac:dyDescent="0.25">
      <c r="A123" s="1"/>
      <c r="B123" s="1"/>
      <c r="C123" s="1"/>
      <c r="D123" s="1"/>
      <c r="E123" s="40"/>
      <c r="F123" s="8"/>
      <c r="G123" s="11"/>
      <c r="H123" s="92"/>
      <c r="I123" s="92"/>
      <c r="J123" s="67"/>
      <c r="K123" s="40"/>
      <c r="L123" s="40"/>
      <c r="M123" s="1"/>
      <c r="N123" s="1"/>
      <c r="O123" s="40"/>
      <c r="P123" s="8"/>
      <c r="Q123" s="11"/>
      <c r="R123" s="11"/>
      <c r="S123" s="92"/>
    </row>
    <row r="124" spans="1:19" x14ac:dyDescent="0.25">
      <c r="A124" s="1">
        <v>11</v>
      </c>
      <c r="B124" s="1"/>
      <c r="C124" s="1"/>
      <c r="D124" s="1"/>
      <c r="E124" s="40"/>
      <c r="F124" s="8"/>
      <c r="G124" s="9" t="s">
        <v>22</v>
      </c>
      <c r="H124" s="9"/>
      <c r="I124" s="9"/>
      <c r="K124" s="40">
        <v>7</v>
      </c>
      <c r="L124" s="40"/>
      <c r="M124" s="1"/>
      <c r="N124" s="1"/>
      <c r="O124" s="40"/>
      <c r="P124" s="8"/>
      <c r="Q124" s="9" t="s">
        <v>22</v>
      </c>
      <c r="R124" s="9"/>
      <c r="S124" s="9"/>
    </row>
    <row r="125" spans="1:19" ht="36" x14ac:dyDescent="0.25">
      <c r="A125" s="47" t="s">
        <v>38</v>
      </c>
      <c r="B125" s="2" t="s">
        <v>0</v>
      </c>
      <c r="C125" s="3" t="s">
        <v>31</v>
      </c>
      <c r="D125" s="3" t="s">
        <v>29</v>
      </c>
      <c r="E125" s="20" t="s">
        <v>40</v>
      </c>
      <c r="F125" s="19" t="s">
        <v>34</v>
      </c>
      <c r="G125" s="19" t="s">
        <v>41</v>
      </c>
      <c r="H125" s="19" t="s">
        <v>32</v>
      </c>
      <c r="I125" s="19" t="s">
        <v>33</v>
      </c>
      <c r="K125" s="51" t="s">
        <v>38</v>
      </c>
      <c r="L125" s="20" t="s">
        <v>0</v>
      </c>
      <c r="M125" s="3" t="s">
        <v>31</v>
      </c>
      <c r="N125" s="3" t="s">
        <v>29</v>
      </c>
      <c r="O125" s="20" t="s">
        <v>40</v>
      </c>
      <c r="P125" s="19" t="s">
        <v>34</v>
      </c>
      <c r="Q125" s="19" t="s">
        <v>41</v>
      </c>
      <c r="R125" s="19" t="s">
        <v>32</v>
      </c>
      <c r="S125" s="19" t="s">
        <v>33</v>
      </c>
    </row>
    <row r="126" spans="1:19" x14ac:dyDescent="0.25">
      <c r="A126" s="2" t="s">
        <v>2</v>
      </c>
      <c r="B126" s="4" t="s">
        <v>3</v>
      </c>
      <c r="C126" s="4" t="s">
        <v>39</v>
      </c>
      <c r="D126" s="10">
        <v>874</v>
      </c>
      <c r="E126" s="41"/>
      <c r="F126" s="5">
        <f>ROUND(D126*E126,2)</f>
        <v>0</v>
      </c>
      <c r="G126" s="5">
        <v>23</v>
      </c>
      <c r="H126" s="5">
        <f t="shared" ref="H126:H129" si="84">ROUND(F126*0.23,2)</f>
        <v>0</v>
      </c>
      <c r="I126" s="5">
        <f t="shared" ref="I126:I129" si="85">F126+H126</f>
        <v>0</v>
      </c>
      <c r="K126" s="20" t="s">
        <v>61</v>
      </c>
      <c r="L126" s="53" t="s">
        <v>3</v>
      </c>
      <c r="M126" s="4" t="s">
        <v>39</v>
      </c>
      <c r="N126" s="10">
        <v>1005</v>
      </c>
      <c r="O126" s="41">
        <f>E126</f>
        <v>0</v>
      </c>
      <c r="P126" s="5">
        <f>ROUND(N126*O126,2)</f>
        <v>0</v>
      </c>
      <c r="Q126" s="5">
        <v>23</v>
      </c>
      <c r="R126" s="5">
        <f t="shared" ref="R126:R129" si="86">ROUND(P126*0.23,2)</f>
        <v>0</v>
      </c>
      <c r="S126" s="5">
        <f t="shared" ref="S126:S129" si="87">P126+R126</f>
        <v>0</v>
      </c>
    </row>
    <row r="127" spans="1:19" ht="24" x14ac:dyDescent="0.25">
      <c r="A127" s="2" t="s">
        <v>4</v>
      </c>
      <c r="B127" s="4" t="s">
        <v>30</v>
      </c>
      <c r="C127" s="4">
        <v>2</v>
      </c>
      <c r="D127" s="5">
        <v>12</v>
      </c>
      <c r="E127" s="43"/>
      <c r="F127" s="5">
        <f>ROUND(C127*D127*E127,2)</f>
        <v>0</v>
      </c>
      <c r="G127" s="5">
        <v>23</v>
      </c>
      <c r="H127" s="5">
        <f t="shared" si="84"/>
        <v>0</v>
      </c>
      <c r="I127" s="5">
        <f t="shared" si="85"/>
        <v>0</v>
      </c>
      <c r="K127" s="20" t="s">
        <v>4</v>
      </c>
      <c r="L127" s="53" t="s">
        <v>30</v>
      </c>
      <c r="M127" s="4">
        <f>C127</f>
        <v>2</v>
      </c>
      <c r="N127" s="5">
        <v>12</v>
      </c>
      <c r="O127" s="41">
        <f>E127</f>
        <v>0</v>
      </c>
      <c r="P127" s="5">
        <f>ROUND(M127*N127*O127,2)</f>
        <v>0</v>
      </c>
      <c r="Q127" s="5">
        <v>23</v>
      </c>
      <c r="R127" s="5">
        <f t="shared" si="86"/>
        <v>0</v>
      </c>
      <c r="S127" s="5">
        <f t="shared" si="87"/>
        <v>0</v>
      </c>
    </row>
    <row r="128" spans="1:19" x14ac:dyDescent="0.25">
      <c r="A128" s="2" t="s">
        <v>6</v>
      </c>
      <c r="B128" s="4" t="s">
        <v>3</v>
      </c>
      <c r="C128" s="4" t="s">
        <v>39</v>
      </c>
      <c r="D128" s="10">
        <f>D126</f>
        <v>874</v>
      </c>
      <c r="E128" s="44">
        <v>4.4339999999999997E-2</v>
      </c>
      <c r="F128" s="5">
        <f t="shared" ref="F128" si="88">ROUND(D128*E128,2)</f>
        <v>38.75</v>
      </c>
      <c r="G128" s="5">
        <v>23</v>
      </c>
      <c r="H128" s="5">
        <f t="shared" si="84"/>
        <v>8.91</v>
      </c>
      <c r="I128" s="5">
        <f t="shared" si="85"/>
        <v>47.66</v>
      </c>
      <c r="K128" s="20" t="s">
        <v>6</v>
      </c>
      <c r="L128" s="53" t="s">
        <v>3</v>
      </c>
      <c r="M128" s="4" t="s">
        <v>39</v>
      </c>
      <c r="N128" s="10">
        <f>N126</f>
        <v>1005</v>
      </c>
      <c r="O128" s="88">
        <f>E128</f>
        <v>4.4339999999999997E-2</v>
      </c>
      <c r="P128" s="5">
        <f t="shared" ref="P128" si="89">ROUND(N128*O128,2)</f>
        <v>44.56</v>
      </c>
      <c r="Q128" s="5">
        <v>23</v>
      </c>
      <c r="R128" s="5">
        <f t="shared" si="86"/>
        <v>10.25</v>
      </c>
      <c r="S128" s="5">
        <f t="shared" si="87"/>
        <v>54.81</v>
      </c>
    </row>
    <row r="129" spans="1:23" x14ac:dyDescent="0.25">
      <c r="A129" s="2" t="s">
        <v>14</v>
      </c>
      <c r="B129" s="4" t="s">
        <v>30</v>
      </c>
      <c r="C129" s="4">
        <f>C127</f>
        <v>2</v>
      </c>
      <c r="D129" s="5">
        <f>D127</f>
        <v>12</v>
      </c>
      <c r="E129" s="44">
        <v>3.83</v>
      </c>
      <c r="F129" s="5">
        <f>ROUND(C129*D129*E129,2)</f>
        <v>91.92</v>
      </c>
      <c r="G129" s="5">
        <v>23</v>
      </c>
      <c r="H129" s="5">
        <f t="shared" si="84"/>
        <v>21.14</v>
      </c>
      <c r="I129" s="5">
        <f t="shared" si="85"/>
        <v>113.06</v>
      </c>
      <c r="K129" s="20" t="s">
        <v>14</v>
      </c>
      <c r="L129" s="53" t="s">
        <v>30</v>
      </c>
      <c r="M129" s="4">
        <f>M127</f>
        <v>2</v>
      </c>
      <c r="N129" s="5">
        <f>N127</f>
        <v>12</v>
      </c>
      <c r="O129" s="88">
        <f>E129</f>
        <v>3.83</v>
      </c>
      <c r="P129" s="5">
        <f>ROUND(M129*N129*O129,2)</f>
        <v>91.92</v>
      </c>
      <c r="Q129" s="5">
        <v>23</v>
      </c>
      <c r="R129" s="5">
        <f t="shared" si="86"/>
        <v>21.14</v>
      </c>
      <c r="S129" s="5">
        <f t="shared" si="87"/>
        <v>113.06</v>
      </c>
    </row>
    <row r="130" spans="1:23" x14ac:dyDescent="0.25">
      <c r="A130" s="1"/>
      <c r="B130" s="1"/>
      <c r="C130" s="1"/>
      <c r="D130" s="1"/>
      <c r="E130" s="40"/>
      <c r="F130" s="8"/>
      <c r="G130" s="48" t="s">
        <v>8</v>
      </c>
      <c r="H130" s="48">
        <f>SUM(H126:H129)</f>
        <v>30.05</v>
      </c>
      <c r="I130" s="12">
        <f>SUM(I126:I129)</f>
        <v>160.72</v>
      </c>
      <c r="K130" s="40"/>
      <c r="L130" s="40"/>
      <c r="M130" s="1"/>
      <c r="N130" s="1"/>
      <c r="O130" s="40"/>
      <c r="P130" s="8"/>
      <c r="Q130" s="48" t="s">
        <v>8</v>
      </c>
      <c r="R130" s="48">
        <f>SUM(R126:R129)</f>
        <v>31.39</v>
      </c>
      <c r="S130" s="12">
        <f>SUM(S126:S129)</f>
        <v>167.87</v>
      </c>
    </row>
    <row r="131" spans="1:23" x14ac:dyDescent="0.25">
      <c r="A131" s="1"/>
      <c r="B131" s="1"/>
      <c r="C131" s="1"/>
      <c r="D131" s="1"/>
      <c r="E131" s="40"/>
      <c r="F131" s="8"/>
      <c r="G131" s="11"/>
      <c r="H131" s="92"/>
      <c r="I131" s="92"/>
      <c r="J131" s="67"/>
      <c r="K131" s="40"/>
      <c r="L131" s="40"/>
      <c r="M131" s="1"/>
      <c r="N131" s="1"/>
      <c r="O131" s="40"/>
      <c r="P131" s="8"/>
      <c r="Q131" s="11"/>
      <c r="R131" s="11"/>
      <c r="S131" s="92"/>
    </row>
    <row r="132" spans="1:23" x14ac:dyDescent="0.25">
      <c r="A132" s="1">
        <v>11</v>
      </c>
      <c r="B132" s="1"/>
      <c r="C132" s="1"/>
      <c r="D132" s="1"/>
      <c r="E132" s="40"/>
      <c r="F132" s="8"/>
      <c r="G132" s="9" t="s">
        <v>57</v>
      </c>
      <c r="H132" s="9"/>
      <c r="I132" s="9"/>
      <c r="K132" s="40">
        <v>8</v>
      </c>
      <c r="L132" s="40"/>
      <c r="M132" s="1"/>
      <c r="N132" s="1"/>
      <c r="O132" s="40"/>
      <c r="P132" s="8"/>
      <c r="Q132" s="9" t="s">
        <v>57</v>
      </c>
      <c r="R132" s="9"/>
      <c r="S132" s="9"/>
    </row>
    <row r="133" spans="1:23" ht="36" x14ac:dyDescent="0.25">
      <c r="A133" s="47" t="s">
        <v>38</v>
      </c>
      <c r="B133" s="2" t="s">
        <v>0</v>
      </c>
      <c r="C133" s="3" t="s">
        <v>31</v>
      </c>
      <c r="D133" s="3" t="s">
        <v>29</v>
      </c>
      <c r="E133" s="20" t="s">
        <v>40</v>
      </c>
      <c r="F133" s="19" t="s">
        <v>34</v>
      </c>
      <c r="G133" s="19" t="s">
        <v>41</v>
      </c>
      <c r="H133" s="19" t="s">
        <v>32</v>
      </c>
      <c r="I133" s="19" t="s">
        <v>33</v>
      </c>
      <c r="K133" s="51" t="s">
        <v>38</v>
      </c>
      <c r="L133" s="20" t="s">
        <v>0</v>
      </c>
      <c r="M133" s="3" t="s">
        <v>31</v>
      </c>
      <c r="N133" s="3" t="s">
        <v>29</v>
      </c>
      <c r="O133" s="20" t="s">
        <v>40</v>
      </c>
      <c r="P133" s="19" t="s">
        <v>34</v>
      </c>
      <c r="Q133" s="19" t="s">
        <v>41</v>
      </c>
      <c r="R133" s="19" t="s">
        <v>32</v>
      </c>
      <c r="S133" s="19" t="s">
        <v>33</v>
      </c>
    </row>
    <row r="134" spans="1:23" x14ac:dyDescent="0.25">
      <c r="A134" s="2" t="s">
        <v>2</v>
      </c>
      <c r="B134" s="4" t="s">
        <v>3</v>
      </c>
      <c r="C134" s="4" t="s">
        <v>39</v>
      </c>
      <c r="D134" s="10">
        <v>40290</v>
      </c>
      <c r="E134" s="41"/>
      <c r="F134" s="5">
        <f>ROUND(D134*E134,2)</f>
        <v>0</v>
      </c>
      <c r="G134" s="5">
        <v>23</v>
      </c>
      <c r="H134" s="5">
        <f t="shared" ref="H134" si="90">ROUND(F134*0.23,2)</f>
        <v>0</v>
      </c>
      <c r="I134" s="5">
        <f t="shared" ref="I134" si="91">F134+H134</f>
        <v>0</v>
      </c>
      <c r="K134" s="20" t="s">
        <v>61</v>
      </c>
      <c r="L134" s="53" t="s">
        <v>3</v>
      </c>
      <c r="M134" s="4" t="s">
        <v>39</v>
      </c>
      <c r="N134" s="10">
        <v>46334</v>
      </c>
      <c r="O134" s="41">
        <f>E134</f>
        <v>0</v>
      </c>
      <c r="P134" s="5">
        <f>ROUND(N134*O134,2)</f>
        <v>0</v>
      </c>
      <c r="Q134" s="5">
        <v>23</v>
      </c>
      <c r="R134" s="5">
        <f t="shared" ref="R134:R137" si="92">ROUND(P134*0.23,2)</f>
        <v>0</v>
      </c>
      <c r="S134" s="5">
        <f t="shared" ref="S134:S137" si="93">P134+R134</f>
        <v>0</v>
      </c>
    </row>
    <row r="135" spans="1:23" ht="24" x14ac:dyDescent="0.25">
      <c r="A135" s="2" t="s">
        <v>4</v>
      </c>
      <c r="B135" s="4" t="s">
        <v>30</v>
      </c>
      <c r="C135" s="4">
        <v>3</v>
      </c>
      <c r="D135" s="5">
        <v>12</v>
      </c>
      <c r="E135" s="43"/>
      <c r="F135" s="5">
        <f>ROUND(C135*D135*E135,2)</f>
        <v>0</v>
      </c>
      <c r="G135" s="5">
        <v>23</v>
      </c>
      <c r="H135" s="5">
        <f t="shared" ref="H135:H137" si="94">ROUND(F135*0.23,2)</f>
        <v>0</v>
      </c>
      <c r="I135" s="5">
        <f t="shared" ref="I135:I137" si="95">F135+H135</f>
        <v>0</v>
      </c>
      <c r="K135" s="20" t="s">
        <v>4</v>
      </c>
      <c r="L135" s="53" t="s">
        <v>30</v>
      </c>
      <c r="M135" s="4">
        <f>C135</f>
        <v>3</v>
      </c>
      <c r="N135" s="5">
        <v>12</v>
      </c>
      <c r="O135" s="41">
        <f>E135</f>
        <v>0</v>
      </c>
      <c r="P135" s="5">
        <f>ROUND(M135*N135*O135,2)</f>
        <v>0</v>
      </c>
      <c r="Q135" s="5">
        <v>23</v>
      </c>
      <c r="R135" s="5">
        <f t="shared" si="92"/>
        <v>0</v>
      </c>
      <c r="S135" s="5">
        <f t="shared" si="93"/>
        <v>0</v>
      </c>
    </row>
    <row r="136" spans="1:23" x14ac:dyDescent="0.25">
      <c r="A136" s="2" t="s">
        <v>6</v>
      </c>
      <c r="B136" s="4" t="s">
        <v>3</v>
      </c>
      <c r="C136" s="4" t="s">
        <v>39</v>
      </c>
      <c r="D136" s="10">
        <f>D134</f>
        <v>40290</v>
      </c>
      <c r="E136" s="44">
        <v>4.4339999999999997E-2</v>
      </c>
      <c r="F136" s="5">
        <f t="shared" ref="F136" si="96">ROUND(D136*E136,2)</f>
        <v>1786.46</v>
      </c>
      <c r="G136" s="5">
        <v>23</v>
      </c>
      <c r="H136" s="5">
        <f t="shared" si="94"/>
        <v>410.89</v>
      </c>
      <c r="I136" s="5">
        <f t="shared" si="95"/>
        <v>2197.35</v>
      </c>
      <c r="K136" s="20" t="s">
        <v>6</v>
      </c>
      <c r="L136" s="53" t="s">
        <v>3</v>
      </c>
      <c r="M136" s="4" t="s">
        <v>39</v>
      </c>
      <c r="N136" s="10">
        <f>N134</f>
        <v>46334</v>
      </c>
      <c r="O136" s="88">
        <f>E136</f>
        <v>4.4339999999999997E-2</v>
      </c>
      <c r="P136" s="5">
        <f t="shared" ref="P136" si="97">ROUND(N136*O136,2)</f>
        <v>2054.4499999999998</v>
      </c>
      <c r="Q136" s="5">
        <v>23</v>
      </c>
      <c r="R136" s="5">
        <f t="shared" si="92"/>
        <v>472.52</v>
      </c>
      <c r="S136" s="5">
        <f t="shared" si="93"/>
        <v>2526.9699999999998</v>
      </c>
    </row>
    <row r="137" spans="1:23" x14ac:dyDescent="0.25">
      <c r="A137" s="2" t="s">
        <v>14</v>
      </c>
      <c r="B137" s="4" t="s">
        <v>30</v>
      </c>
      <c r="C137" s="4">
        <f>C135</f>
        <v>3</v>
      </c>
      <c r="D137" s="5">
        <f>D135</f>
        <v>12</v>
      </c>
      <c r="E137" s="44">
        <v>3.83</v>
      </c>
      <c r="F137" s="5">
        <f>ROUND(C137*D137*E137,2)</f>
        <v>137.88</v>
      </c>
      <c r="G137" s="5">
        <v>23</v>
      </c>
      <c r="H137" s="5">
        <f t="shared" si="94"/>
        <v>31.71</v>
      </c>
      <c r="I137" s="5">
        <f t="shared" si="95"/>
        <v>169.59</v>
      </c>
      <c r="K137" s="20" t="s">
        <v>14</v>
      </c>
      <c r="L137" s="53" t="s">
        <v>30</v>
      </c>
      <c r="M137" s="4">
        <f>M135</f>
        <v>3</v>
      </c>
      <c r="N137" s="5">
        <f>N135</f>
        <v>12</v>
      </c>
      <c r="O137" s="88">
        <f>E137</f>
        <v>3.83</v>
      </c>
      <c r="P137" s="5">
        <f>ROUND(M137*N137*O137,2)</f>
        <v>137.88</v>
      </c>
      <c r="Q137" s="5">
        <v>23</v>
      </c>
      <c r="R137" s="5">
        <f t="shared" si="92"/>
        <v>31.71</v>
      </c>
      <c r="S137" s="5">
        <f t="shared" si="93"/>
        <v>169.59</v>
      </c>
    </row>
    <row r="138" spans="1:23" x14ac:dyDescent="0.25">
      <c r="A138" s="1"/>
      <c r="B138" s="1"/>
      <c r="C138" s="1"/>
      <c r="D138" s="1"/>
      <c r="E138" s="40"/>
      <c r="F138" s="8"/>
      <c r="G138" s="48" t="s">
        <v>8</v>
      </c>
      <c r="H138" s="48">
        <f>SUM(H134:H137)</f>
        <v>442.59999999999997</v>
      </c>
      <c r="I138" s="12">
        <f>SUM(I134:I137)</f>
        <v>2366.94</v>
      </c>
      <c r="K138" s="40"/>
      <c r="L138" s="40"/>
      <c r="M138" s="1"/>
      <c r="N138" s="1"/>
      <c r="O138" s="40"/>
      <c r="P138" s="8"/>
      <c r="Q138" s="48" t="s">
        <v>8</v>
      </c>
      <c r="R138" s="48">
        <f>SUM(R134:R137)</f>
        <v>504.22999999999996</v>
      </c>
      <c r="S138" s="12">
        <f>SUM(S134:S137)</f>
        <v>2696.56</v>
      </c>
      <c r="V138" s="55"/>
      <c r="W138" s="55"/>
    </row>
    <row r="139" spans="1:23" x14ac:dyDescent="0.25">
      <c r="C139" s="86" t="s">
        <v>3</v>
      </c>
      <c r="D139" s="87">
        <f>D134+D126+D118+D95+D87+D79+D71+D63+D40+D25+D16+D8</f>
        <v>5864755</v>
      </c>
      <c r="M139" s="86" t="s">
        <v>3</v>
      </c>
      <c r="N139" s="87">
        <f>SUM(N134,N126,N118,N95,N87,N79,N63,N25)</f>
        <v>6744469</v>
      </c>
      <c r="T139" s="55"/>
      <c r="U139" s="55"/>
      <c r="V139" s="55"/>
      <c r="W139" s="55"/>
    </row>
    <row r="140" spans="1:23" ht="24" x14ac:dyDescent="0.25">
      <c r="G140" s="60"/>
      <c r="H140" s="70" t="s">
        <v>53</v>
      </c>
      <c r="I140" s="96" t="s">
        <v>51</v>
      </c>
      <c r="J140" s="94"/>
      <c r="K140" s="97"/>
      <c r="L140" s="72"/>
      <c r="M140" s="110"/>
      <c r="N140" s="110"/>
      <c r="O140" s="73"/>
      <c r="P140" s="73"/>
      <c r="Q140" s="74"/>
      <c r="R140" s="70" t="s">
        <v>52</v>
      </c>
      <c r="S140" s="71" t="s">
        <v>51</v>
      </c>
      <c r="T140" s="93"/>
      <c r="U140" s="97"/>
      <c r="V140" s="61"/>
      <c r="W140" s="55"/>
    </row>
    <row r="141" spans="1:23" x14ac:dyDescent="0.25">
      <c r="A141" s="16"/>
      <c r="B141" s="18"/>
      <c r="C141" s="33"/>
      <c r="D141" s="33"/>
      <c r="E141" s="68"/>
      <c r="F141" s="69"/>
      <c r="G141" s="56"/>
      <c r="H141" s="75" t="s">
        <v>23</v>
      </c>
      <c r="I141" s="105">
        <f>I12+I20+I36+I44+I67+I75+I83+I91+I99+I122+I130+I138</f>
        <v>297075.8</v>
      </c>
      <c r="J141" s="78"/>
      <c r="K141" s="98"/>
      <c r="L141" s="72"/>
      <c r="M141" s="77"/>
      <c r="N141" s="77"/>
      <c r="O141" s="78"/>
      <c r="P141" s="78"/>
      <c r="Q141" s="79"/>
      <c r="R141" s="75" t="s">
        <v>23</v>
      </c>
      <c r="S141" s="76">
        <f>S12+S20+S36+S44+S67+S75+S83+S91+S99+S122+S130+S138</f>
        <v>322497.44</v>
      </c>
      <c r="T141" s="78"/>
      <c r="U141" s="78"/>
      <c r="V141" s="57"/>
      <c r="W141" s="55"/>
    </row>
    <row r="142" spans="1:23" x14ac:dyDescent="0.25">
      <c r="A142" s="16"/>
      <c r="B142" s="23"/>
      <c r="C142" s="23"/>
      <c r="D142" s="18"/>
      <c r="E142" s="68"/>
      <c r="F142" s="62"/>
      <c r="G142" s="56"/>
      <c r="H142" s="75" t="s">
        <v>49</v>
      </c>
      <c r="I142" s="106">
        <f>ROUND(I141/1.23,2)</f>
        <v>241525.04</v>
      </c>
      <c r="J142" s="82"/>
      <c r="K142" s="85"/>
      <c r="L142" s="72"/>
      <c r="M142" s="77"/>
      <c r="N142" s="77"/>
      <c r="O142" s="81"/>
      <c r="P142" s="82"/>
      <c r="Q142" s="82"/>
      <c r="R142" s="75" t="s">
        <v>49</v>
      </c>
      <c r="S142" s="80">
        <f>ROUND(S141/1.23,2)</f>
        <v>262193.03999999998</v>
      </c>
      <c r="T142" s="82"/>
      <c r="U142" s="85"/>
      <c r="V142" s="58"/>
      <c r="W142" s="55"/>
    </row>
    <row r="143" spans="1:23" ht="36.75" customHeight="1" x14ac:dyDescent="0.25">
      <c r="A143" s="31"/>
      <c r="B143" s="23"/>
      <c r="C143" s="62"/>
      <c r="D143" s="62"/>
      <c r="E143" s="68"/>
      <c r="F143" s="62"/>
      <c r="G143" s="59"/>
      <c r="H143" s="83" t="s">
        <v>50</v>
      </c>
      <c r="I143" s="107">
        <f>ROUND(I142*1.05,2)</f>
        <v>253601.29</v>
      </c>
      <c r="J143" s="99"/>
      <c r="K143" s="85"/>
      <c r="L143" s="72"/>
      <c r="M143" s="84"/>
      <c r="N143" s="84"/>
      <c r="O143" s="85"/>
      <c r="P143" s="82"/>
      <c r="Q143" s="82"/>
      <c r="R143" s="84"/>
      <c r="S143" s="85"/>
      <c r="T143" s="99"/>
      <c r="U143" s="85"/>
      <c r="V143" s="58"/>
      <c r="W143" s="55"/>
    </row>
    <row r="144" spans="1:23" x14ac:dyDescent="0.25">
      <c r="A144" s="62" t="s">
        <v>43</v>
      </c>
      <c r="C144" s="62"/>
      <c r="D144" s="62"/>
      <c r="E144" s="68"/>
      <c r="F144" s="62"/>
      <c r="G144" s="18"/>
      <c r="H144" s="18"/>
      <c r="I144" s="28"/>
      <c r="M144" s="55"/>
      <c r="N144" s="55"/>
      <c r="O144" s="55"/>
      <c r="P144" s="55"/>
      <c r="Q144" s="55"/>
      <c r="R144" s="55"/>
    </row>
    <row r="145" spans="1:17" x14ac:dyDescent="0.25">
      <c r="A145" s="22" t="s">
        <v>45</v>
      </c>
      <c r="B145" s="63"/>
      <c r="C145" s="24"/>
      <c r="G145" s="27"/>
      <c r="H145" s="27"/>
      <c r="I145" s="29"/>
      <c r="J145" s="111" t="s">
        <v>63</v>
      </c>
      <c r="K145" s="111"/>
      <c r="L145" s="111"/>
      <c r="M145" s="111"/>
      <c r="N145" s="111"/>
      <c r="O145" s="111"/>
      <c r="P145" s="111"/>
      <c r="Q145" s="111"/>
    </row>
    <row r="146" spans="1:17" x14ac:dyDescent="0.25">
      <c r="A146" s="22" t="s">
        <v>58</v>
      </c>
      <c r="G146" s="18"/>
      <c r="H146" s="18"/>
      <c r="I146" s="30"/>
      <c r="J146" s="111"/>
      <c r="K146" s="111"/>
      <c r="L146" s="111"/>
      <c r="M146" s="111"/>
      <c r="N146" s="111"/>
      <c r="O146" s="111"/>
      <c r="P146" s="111"/>
      <c r="Q146" s="111"/>
    </row>
    <row r="147" spans="1:17" x14ac:dyDescent="0.25">
      <c r="A147" s="22" t="s">
        <v>46</v>
      </c>
      <c r="J147" s="111"/>
      <c r="K147" s="111"/>
      <c r="L147" s="111"/>
      <c r="M147" s="111"/>
      <c r="N147" s="111"/>
      <c r="O147" s="111"/>
      <c r="P147" s="111"/>
      <c r="Q147" s="111"/>
    </row>
    <row r="148" spans="1:17" x14ac:dyDescent="0.25">
      <c r="A148" s="22" t="s">
        <v>47</v>
      </c>
      <c r="J148" s="111"/>
      <c r="K148" s="111"/>
      <c r="L148" s="111"/>
      <c r="M148" s="111"/>
      <c r="N148" s="111"/>
      <c r="O148" s="111"/>
      <c r="P148" s="111"/>
      <c r="Q148" s="111"/>
    </row>
    <row r="149" spans="1:17" x14ac:dyDescent="0.25">
      <c r="A149" s="22" t="s">
        <v>48</v>
      </c>
      <c r="J149" s="111"/>
      <c r="K149" s="111"/>
      <c r="L149" s="111"/>
      <c r="M149" s="111"/>
      <c r="N149" s="111"/>
      <c r="O149" s="111"/>
      <c r="P149" s="111"/>
      <c r="Q149" s="111"/>
    </row>
    <row r="150" spans="1:17" x14ac:dyDescent="0.25">
      <c r="J150" s="111"/>
      <c r="K150" s="111"/>
      <c r="L150" s="111"/>
      <c r="M150" s="111"/>
      <c r="N150" s="111"/>
      <c r="O150" s="111"/>
      <c r="P150" s="111"/>
      <c r="Q150" s="111"/>
    </row>
    <row r="151" spans="1:17" x14ac:dyDescent="0.25">
      <c r="J151" s="111"/>
      <c r="K151" s="111"/>
      <c r="L151" s="111"/>
      <c r="M151" s="111"/>
      <c r="N151" s="111"/>
      <c r="O151" s="111"/>
      <c r="P151" s="111"/>
      <c r="Q151" s="111"/>
    </row>
    <row r="152" spans="1:17" x14ac:dyDescent="0.25">
      <c r="J152" s="111"/>
      <c r="K152" s="111"/>
      <c r="L152" s="111"/>
      <c r="M152" s="111"/>
      <c r="N152" s="111"/>
      <c r="O152" s="111"/>
      <c r="P152" s="111"/>
      <c r="Q152" s="111"/>
    </row>
    <row r="153" spans="1:17" x14ac:dyDescent="0.25">
      <c r="J153" s="111"/>
      <c r="K153" s="111"/>
      <c r="L153" s="111"/>
      <c r="M153" s="111"/>
      <c r="N153" s="111"/>
      <c r="O153" s="111"/>
      <c r="P153" s="111"/>
      <c r="Q153" s="111"/>
    </row>
    <row r="154" spans="1:17" x14ac:dyDescent="0.25">
      <c r="J154" s="111"/>
      <c r="K154" s="111"/>
      <c r="L154" s="111"/>
      <c r="M154" s="111"/>
      <c r="N154" s="111"/>
      <c r="O154" s="111"/>
      <c r="P154" s="111"/>
      <c r="Q154" s="111"/>
    </row>
  </sheetData>
  <mergeCells count="5">
    <mergeCell ref="Q1:S1"/>
    <mergeCell ref="K21:T21"/>
    <mergeCell ref="A4:I4"/>
    <mergeCell ref="M140:N140"/>
    <mergeCell ref="J145:Q154"/>
  </mergeCell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2018-03-19T07:11:05Z</dcterms:modified>
</cp:coreProperties>
</file>